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Dati Iniziali" sheetId="1" r:id="rId1"/>
    <sheet name="Coerenza" sheetId="2" r:id="rId2"/>
    <sheet name="Sostenibilita_NEG" sheetId="3" r:id="rId3"/>
    <sheet name="Sostenibilita_POS_RESIDENZIALE" sheetId="4" r:id="rId4"/>
    <sheet name="Sostenibilita_POS_ALTRE_FUNZION" sheetId="5" r:id="rId5"/>
    <sheet name="Sintesi ed esito" sheetId="6" r:id="rId6"/>
  </sheets>
  <definedNames>
    <definedName name="_xlnm.Print_Area" localSheetId="1">'Dati Iniziali'!$A$1:$I$45</definedName>
  </definedNames>
  <calcPr fullCalcOnLoad="1"/>
</workbook>
</file>

<file path=xl/sharedStrings.xml><?xml version="1.0" encoding="utf-8"?>
<sst xmlns="http://schemas.openxmlformats.org/spreadsheetml/2006/main" count="527" uniqueCount="258">
  <si>
    <t>Tabella 1 – Classificazione dei suoli e attribuzione degli indici perequativi</t>
  </si>
  <si>
    <t>Nuovi insediamenti abitativi</t>
  </si>
  <si>
    <t>Nuovi insediamenti produttivi</t>
  </si>
  <si>
    <t>Terziari Turistici</t>
  </si>
  <si>
    <t>Commerciali</t>
  </si>
  <si>
    <t>Dotazioni ecologico ambientali nel TU</t>
  </si>
  <si>
    <t>Base</t>
  </si>
  <si>
    <t>Sostenibilità</t>
  </si>
  <si>
    <t>Centrale</t>
  </si>
  <si>
    <t>Semicentrale</t>
  </si>
  <si>
    <t>Periferica</t>
  </si>
  <si>
    <t>Suburbana e frazioni</t>
  </si>
  <si>
    <t>Nome intervento</t>
  </si>
  <si>
    <t>Superficie Territoriale (mq)</t>
  </si>
  <si>
    <t>St di progetto (mq)</t>
  </si>
  <si>
    <t>Indice desiderato</t>
  </si>
  <si>
    <t>Indice di base</t>
  </si>
  <si>
    <t>Indice di sostenibilità</t>
  </si>
  <si>
    <t>Quantità edificatoria di base</t>
  </si>
  <si>
    <t xml:space="preserve"> mq</t>
  </si>
  <si>
    <t>Quantità edificatoria derivante da tabelle 2, 3 e 4</t>
  </si>
  <si>
    <t>Quantità edificatoria di partenza</t>
  </si>
  <si>
    <t>Indice associato</t>
  </si>
  <si>
    <t>Quantità edificatoria di sostenibilità</t>
  </si>
  <si>
    <t>LA VALUTAZIONE DEL BENEFICIO PUBBLICO DEI PROGETTI | La Valutazione di Coerenza</t>
  </si>
  <si>
    <t>Area della valutazione</t>
  </si>
  <si>
    <t>Scala della valutazione</t>
  </si>
  <si>
    <t>Criterio di valutazione</t>
  </si>
  <si>
    <t>Coerenza con la Strategia del PUG</t>
  </si>
  <si>
    <t>Punteggio massimo</t>
  </si>
  <si>
    <t>Valutazione</t>
  </si>
  <si>
    <t>Indicatore</t>
  </si>
  <si>
    <t>Specifiche di applicazione</t>
  </si>
  <si>
    <t>Punteggio attribuito</t>
  </si>
  <si>
    <t>Note</t>
  </si>
  <si>
    <t>STRATEGIE</t>
  </si>
  <si>
    <t>OBIETTIVI</t>
  </si>
  <si>
    <t>A.1 Urbanistico territoriale</t>
  </si>
  <si>
    <t>Territoriale</t>
  </si>
  <si>
    <t>A1.1 Potenziamento delle dotazioni pubbliche e private</t>
  </si>
  <si>
    <t>1. Modena città green sana e antifragile</t>
  </si>
  <si>
    <t>1.d garantire coerenza tra aspetto vincolistico e pianificazione del territorio, individuando le risposte adeguate agli eventi naturali</t>
  </si>
  <si>
    <t>Attribuzione di 3 punti per ciascun elemento presente</t>
  </si>
  <si>
    <t>Potenziamento e qualificazione delle strutture e attrezzature pubbliche</t>
  </si>
  <si>
    <t>2. Modena città snodo globale e interconnessa</t>
  </si>
  <si>
    <t>2.b rafforzare il sistema infrastrutturale a scala territoriale nel medio e lungo periodo</t>
  </si>
  <si>
    <t>Realizzazione di dotazioni carenti nel contesto con particolare riferimento alle indicazioni di priorità definite nei rioni</t>
  </si>
  <si>
    <t>Riferimento: ST2.7 La strategia di prossimità dei rioni</t>
  </si>
  <si>
    <t>4. Modena città di opportunità e inclusiva</t>
  </si>
  <si>
    <t>4.a aumentare la qualità dell'offerta di welfare e degli spazi destinati ai servizi</t>
  </si>
  <si>
    <t>Realizzazione di dotazioni in quantità superiore al minimo richiesto da normativa</t>
  </si>
  <si>
    <t>5. Modena città dei 38 rioni rigenerati</t>
  </si>
  <si>
    <t>5.b concentrare l'offerta all'interno delle parti in grande trasformazione
5.c sensibilizzare e incentivare la rigenerazione urbana ed edilizia
5.d riconoscere i luoghi da densificare</t>
  </si>
  <si>
    <t>Migliorare il sistema fognario e di depurazione</t>
  </si>
  <si>
    <t>Esempi:
– azioni diffuse di “alleggerimento” della pressione sul sistema fognario, incentivando il ricorso al desealing, al miglioramento della permeabilità dei suoli, al ricorso a prestazioni ambientali degli standard pubblici (rain gardens, bacini allagabili, …) e agli interventi NBS;
– azioni puntuali sul sistema fognario, promuovendo la separazione della rete delle acque bianche e nere, con la modifica dei collettori esistenti, con la realizzazione di vasche di prima pioggia e con accumulo e riuso delle acque meteoriche.</t>
  </si>
  <si>
    <t>Attuare il miglioramento sismico e l'efficientamento energetico dell'edilizia pubblica e degli spazi pertinenziali</t>
  </si>
  <si>
    <t>A1.2 Rigenerazione e recupero dell'esistente</t>
  </si>
  <si>
    <t>3. Modena città che valorizza i suoi paesaggi</t>
  </si>
  <si>
    <t>3.a implementare l'attrattività della “città storica” attraverso azioni di tutela attiva
3.d sostenere l'identità storica consolidata valorizzando le eccellenze in una prospettiva rivolta al futuro</t>
  </si>
  <si>
    <t>Interventi nelle aree della città da rigenerare come da trasformabilità del territorio</t>
  </si>
  <si>
    <t>Riferimenti: DU2 Trasformabilità del territorio e DU1 Norme, titolo V</t>
  </si>
  <si>
    <t>Interventi ricompresi nelle piattaforme pubbliche</t>
  </si>
  <si>
    <t>Riferimento: ST2.6 Le piattaforme pubbliche e la mobilità pubblica</t>
  </si>
  <si>
    <t>4.d recuperare gli edifici pubblici dismessi o sottoutilizzati per servizi e funzioni sociali</t>
  </si>
  <si>
    <t>Rigenerare i luoghi cardine delle piattaforme pubbliche</t>
  </si>
  <si>
    <t>5.b concentrare l'offerta all'interno delle parti in grande trasformazione
5.d riconoscere i luoghi da densificare</t>
  </si>
  <si>
    <t>Qualificazione della via Emilia</t>
  </si>
  <si>
    <t>Riferimento: ST2.4 La via Emilia</t>
  </si>
  <si>
    <t>Tutelare e preservare le visuali paesaggistiche</t>
  </si>
  <si>
    <t>Riferimento: ST2.5 Il paesaggio e il territorio rurale</t>
  </si>
  <si>
    <t>A1.3 Promozione della mobilità sostenibile e dell'intermodalità</t>
  </si>
  <si>
    <t>1.c. adeguare le norme del costruire al fine di contribuire alla resilienza, all'adattamento ai cambiamenti climatici e al miglioramento del comfort urbano</t>
  </si>
  <si>
    <t>Contributo alla mobilità sostenibile e all'accessibilità universale mediante potenziamento della rete ciclo-pedonale e delle zone 30</t>
  </si>
  <si>
    <t>Qualificazione dello spazio stradale come spazio condiviso attraverso interventi di traffic calming e/o greening urbano</t>
  </si>
  <si>
    <t>4.a. aumentare la qualità dell'offerta di welfare e degli spazi destinati ai servizi
4.c accrescere l'accessibilità fisica, la percorribilità e la fruibilità dei servizi tramite il potenziamento della mobilità dolce e lo sviluppo dei nodi intermodali</t>
  </si>
  <si>
    <t>Sviluppo delle "zone quiete" legate all'edilizia scolastica</t>
  </si>
  <si>
    <t>Realizzazione di parcheggi in struttura e/o parcheggi scambiatori</t>
  </si>
  <si>
    <t>Interventi mirati a potenziare e qualificare il TPL e a favorire l'intermodalità</t>
  </si>
  <si>
    <t>Minimo 15
Massimo 45</t>
  </si>
  <si>
    <t>A.2 Ecologico ambientale</t>
  </si>
  <si>
    <t>A.2.1 Sviluppo dei servizi ecosistemici</t>
  </si>
  <si>
    <t>1.a promuovere la conoscenza e cultura ambientale
1.b riconoscere e progettare la rete ecologica
1.c. adeguare le norme del costruire al fine di contribuire alla resilienza, all'adattamento ai cambiamenti climatici e al miglioramento del comfort urbano
1.d garantire coerenza tra aspetto vincolistico e pianificazione del territorio, individuando le risposte adeguate agli eventi naturali</t>
  </si>
  <si>
    <t>Interventi a carattere ecologico su nodi e corridoi della rete</t>
  </si>
  <si>
    <t>Riferimento: ST2.1 L'infrastruttura verde e blu</t>
  </si>
  <si>
    <t>Interventi che contribuiscono alla biodiversità assicurando la continuità delle aree verdi</t>
  </si>
  <si>
    <t>Riferimento: Linee guida paesaggi rurali e delle acque</t>
  </si>
  <si>
    <t>Interventi che contribuiscono alla regimazione delle acque superficiali e di falda e al miglioramento del drenaggio urbano (ad esempio bacini di laminazione, trincee infiltranti, rain garden, consistenti desigillazioni)</t>
  </si>
  <si>
    <t>Interventi che contribuiscono alla mitigazione della concentrazione di inquinanti in atmosfera</t>
  </si>
  <si>
    <t>Interventi che contribuiscono al miglioramento del clima acustico del territorio</t>
  </si>
  <si>
    <t>Interventi che contribuiscono al miglioramento del microclima urbano in contrasto all'isola di calore</t>
  </si>
  <si>
    <r>
      <t xml:space="preserve">A.2.2 Creazione di spazi pubblici </t>
    </r>
    <r>
      <rPr>
        <sz val="11"/>
        <color indexed="8"/>
        <rFont val="Calibri11"/>
        <family val="0"/>
      </rPr>
      <t xml:space="preserve">e </t>
    </r>
    <r>
      <rPr>
        <sz val="11"/>
        <color indexed="8"/>
        <rFont val="Calibri11"/>
        <family val="0"/>
      </rPr>
      <t>privati</t>
    </r>
    <r>
      <rPr>
        <sz val="11"/>
        <color indexed="8"/>
        <rFont val="Arial2"/>
        <family val="0"/>
      </rPr>
      <t xml:space="preserve"> </t>
    </r>
    <r>
      <rPr>
        <sz val="12"/>
        <color indexed="8"/>
        <rFont val="Calibri2"/>
        <family val="0"/>
      </rPr>
      <t>resilienti</t>
    </r>
  </si>
  <si>
    <t>1.a promuovere la conoscenza e cultura ambientale
1.c. adeguare le norme del costruire al fine di contribuire alla resilienza, all'adattamento ai cambiamenti climatici e al miglioramento del comfort urbano</t>
  </si>
  <si>
    <t>Corretta progettazione delle aree verdi</t>
  </si>
  <si>
    <t>Riferimento ST1 Modena 2050, azione 1.c.2:
– compatte ed estese, non frammentate;
– connesse il più possibile alla rete degli spazi pubblici, delle aree verdi e dei percorsi ciclo-pedonali esistenti nel contesto;
– utili per la regolazione del microclima locale, il sostegno alla biodiversità e la riduzione degli inquinanti nell'atmosfera.</t>
  </si>
  <si>
    <t>3.c creare identità e qualità strutturando una rete che valorizzi la cultura e l'arte</t>
  </si>
  <si>
    <t>Interventi di desigillazione</t>
  </si>
  <si>
    <t>Rispetto al totale di aree impermeabili presenti, il bilancio a seguito dell'intervento volge a favore della permeabilità dei suoli.</t>
  </si>
  <si>
    <t>4.a aumentare la qualità dell'offerta di welfare e degli spazi destinati ai servizi
4.d recuperare gli edifici pubblici dismessi o sottoutilizzati per servizi e funzioni sociali</t>
  </si>
  <si>
    <t>Progettazione di percorsi microclimatici (greenways) e spazi pubblici non frammentati, in continuità e relazionati con il contesto circostante, che presentino una buona copertura di verde e ottimali condizioni di ombreggiamento</t>
  </si>
  <si>
    <t>Interventi che promuovono l'agricoltura urbana nel TU e luoghi di diffusione della cultura ambientale (food forest, orti urbani, fruttorti, eccetera)</t>
  </si>
  <si>
    <t>Si intendono forme di produzione urbana e periurbana e di accrescimento culturale, realizzazione di laboratori didattici e luoghi di diffusione della cultura ambientale, realizzazione di agricoltura urbana, all’interno del territorio urbanizzato e rurale.</t>
  </si>
  <si>
    <t>A.2.3 Integrazione dei tracciati esistenti</t>
  </si>
  <si>
    <t>1.a promuovere la conoscenza e cultura ambientale
1.b riconoscere e progettare la rete ecologica</t>
  </si>
  <si>
    <t>Valorizzazione dei sistemi fluviali del Secchia e Panaro e/o realizzazione o potenziamento itinerari di connessione</t>
  </si>
  <si>
    <t>3.b strutturare reti fruitive nel paesaggio rurale e periurbano attraverso l'integrazione di tracciati esistenti e la connessione con le ciclovie europee
3.d sostenere l'identità storica consolidata valorizzando le eccellenze in una prospettiva rivolta al futuro</t>
  </si>
  <si>
    <t>Rinaturazione e/o forestazione con particolare attenzione alle cave dismesse</t>
  </si>
  <si>
    <t>4.a aumentare la qualità dell'offerta di welfare e degli spazi destinati ai servizi
4.c accrescere l'accessibilità fisica, la percorribilità e la fruibilità dei servizi tramite il potenziamento della mobilità dolce e lo sviluppo dei nodi intermodali</t>
  </si>
  <si>
    <t>Valorizzazione e messa in rete delle risorse storico culturali</t>
  </si>
  <si>
    <t>Recupero patrimonio, anche  sottoutilizzato, a sostegno della fruizione turistica e/o potenziamento degli attrattori nel territorio rurale</t>
  </si>
  <si>
    <t>Connessione o contributo alla realizzazione di ciclovie regionali ed europee</t>
  </si>
  <si>
    <t>Minimo 18
Massimo 45</t>
  </si>
  <si>
    <t>A.3 Economico sociale</t>
  </si>
  <si>
    <t>A.3.1 Promozione dell'innovazione territoriale e sociale</t>
  </si>
  <si>
    <t>2.c favorire innovazione e transizione digitale</t>
  </si>
  <si>
    <t>Presenza di hub, spazi per coworking, incubatori e spazi per l'innovazione digitale, laboratori</t>
  </si>
  <si>
    <t>4.b caratterizzare offerte abitative differenti per specifiche esigenze della cittadinanza al fine di ridurre l'impatto sociale e sostenere l'inclusione</t>
  </si>
  <si>
    <t>Interventi di potenziamento e qualificazione di attività di interesse sociale (circoli ricreativi, case famiglia, centri giovani, eccetera) e servizi per il benessere e welfare dei lavoratori</t>
  </si>
  <si>
    <t>5.c sensibilizzare e incentivare la rigenerazione urbana ed edilizia</t>
  </si>
  <si>
    <t>Realizzazione di comunità energetiche</t>
  </si>
  <si>
    <t>Coinvolgimento della cittadinanza nella definizione delle esigenze collettive del contesto mediante processi di partecipazione</t>
  </si>
  <si>
    <t>A.3.2 Incremento e diversificazione dell'offerta di ERS</t>
  </si>
  <si>
    <t>Incidenza di ERS superiore alla minima richiesta da normativa e comunque proporzionata alla residenza ordinaria</t>
  </si>
  <si>
    <t>Inserimento di destinazioni d'uso integrate con la residenza</t>
  </si>
  <si>
    <t>Ad esempio servizi sociali e sanitari di vicinato, biblioteche, spazi per il co-working, palestre, commercio di prossimità, eccetera, tese a rafforzare l’attrattività dei tessuti urbani.</t>
  </si>
  <si>
    <t>Quota di alloggi ERS destinata a bilocali (per giovani coppie, studenti, lavoratori temporanei, ecc) pari o superiore al 10% dei complessivi alloggi.</t>
  </si>
  <si>
    <t>A.3.3 Integrazione e coerenza delle funzioni</t>
  </si>
  <si>
    <t>Promozione delle eccellenze del territorio</t>
  </si>
  <si>
    <t>2.a valorizzare la corona Nord dei distretti produttivi</t>
  </si>
  <si>
    <t>3.a implementare l'attrattività della “città storica” attraverso azioni di tutela attiva
3.b strutturare reti fruitive nel paesaggio rurale e periurbano attraverso l'integrazione di tracciati esistenti e la connessione con le ciclovie europee
3.d sostenere l'identità storica consolidata valorizzando le eccellenze in una prospettiva rivolta al futuro</t>
  </si>
  <si>
    <t>Mitigazione effetti derivanti dall'aumento di traffico indotto</t>
  </si>
  <si>
    <t>Ad esempio interventi sulle infrastrutture per la mobilità.</t>
  </si>
  <si>
    <t>4.c accrescere l'accessibilità fisica, la percorribilità e la fruibilità dei servizi tramite il potenziamento della mobilità dolce e lo sviluppo dei nodi intermodali</t>
  </si>
  <si>
    <t>Inserimento di funzioni necessarie e/o integrate nel contesto</t>
  </si>
  <si>
    <t>Minimo 9
Massimo 30</t>
  </si>
  <si>
    <t>TOTALE VALUTAZIONE DI COERENZA</t>
  </si>
  <si>
    <t>Minimo 42
Massimo 120</t>
  </si>
  <si>
    <t>Indicatore di impatto</t>
  </si>
  <si>
    <t>Punteggio</t>
  </si>
  <si>
    <t>Livello di coerenza alle strategie del PUG accertato attraverso la Verifica di Coerenza</t>
  </si>
  <si>
    <t>1.1</t>
  </si>
  <si>
    <t>Livello di coerenza alto (oltre 80 punti)</t>
  </si>
  <si>
    <t>1.2</t>
  </si>
  <si>
    <t>Livello di coerenza medio (da 60 a 80 punti)</t>
  </si>
  <si>
    <t>1.3</t>
  </si>
  <si>
    <t>Livello di coerenza minimo (da 42 a 60 punti)</t>
  </si>
  <si>
    <t>2</t>
  </si>
  <si>
    <t>Consumo di suolo (in termini di Superficie Territoriale)</t>
  </si>
  <si>
    <t>2.1</t>
  </si>
  <si>
    <t>inferiore a 5.000 mq di STer</t>
  </si>
  <si>
    <t>2.2</t>
  </si>
  <si>
    <t>da 5.000 a 10.000 mq di STer</t>
  </si>
  <si>
    <t>2.3</t>
  </si>
  <si>
    <t>oltre 10.000 mq di STer</t>
  </si>
  <si>
    <t>3</t>
  </si>
  <si>
    <t>Areale di intervento</t>
  </si>
  <si>
    <t>3.1</t>
  </si>
  <si>
    <t>Intervento di rigenerazione</t>
  </si>
  <si>
    <t>3.2</t>
  </si>
  <si>
    <t>Ampliamento</t>
  </si>
  <si>
    <t>3.3</t>
  </si>
  <si>
    <t>Nuova urbanizzazione</t>
  </si>
  <si>
    <t>4</t>
  </si>
  <si>
    <t>Funzione prevalente</t>
  </si>
  <si>
    <t>4.1</t>
  </si>
  <si>
    <t>Funzione abitativa</t>
  </si>
  <si>
    <t>4.2</t>
  </si>
  <si>
    <t>Funzione turistico ricettiva</t>
  </si>
  <si>
    <t>4.3</t>
  </si>
  <si>
    <t>Funzione direzionale</t>
  </si>
  <si>
    <t>4.4</t>
  </si>
  <si>
    <t>Funzione produttiva</t>
  </si>
  <si>
    <t>4.5</t>
  </si>
  <si>
    <t>Funzione commerciale</t>
  </si>
  <si>
    <t>PUNTEGGIO MASSIMO CONSEGUIBILE</t>
  </si>
  <si>
    <t>LA VALUTAZIONE DEL BENEFICIO PUBBLICO DEI PROGETTI | La Valutazione di Sostenibilità</t>
  </si>
  <si>
    <t>Forma della funzione</t>
  </si>
  <si>
    <t>Corrispondenza tra valore dell'indicatore e punteggio</t>
  </si>
  <si>
    <t>Specifiche di applicazione ed elementi premianti</t>
  </si>
  <si>
    <t>B.1 Urbanistico territoriale</t>
  </si>
  <si>
    <t>Urbana</t>
  </si>
  <si>
    <t>B.1.1 Potenziamento o realizzazione di attrezzature urbane e servizi pubblici</t>
  </si>
  <si>
    <t>lineare</t>
  </si>
  <si>
    <t>quota del costo delle opere pubbliche sull'ammontare complessivo dell'investimento</t>
  </si>
  <si>
    <r>
      <t xml:space="preserve">Min: </t>
    </r>
    <r>
      <rPr>
        <sz val="11"/>
        <color indexed="8"/>
        <rFont val="Calibri21"/>
        <family val="0"/>
      </rPr>
      <t xml:space="preserve">≤ 10% </t>
    </r>
    <r>
      <rPr>
        <sz val="11"/>
        <color indexed="8"/>
        <rFont val="Calibri21"/>
        <family val="0"/>
      </rPr>
      <t>dell'investime</t>
    </r>
    <r>
      <rPr>
        <sz val="11"/>
        <color indexed="8"/>
        <rFont val="Calibri21"/>
        <family val="0"/>
      </rPr>
      <t xml:space="preserve">nto </t>
    </r>
    <r>
      <rPr>
        <sz val="11"/>
        <color indexed="8"/>
        <rFont val="Calibri21"/>
        <family val="0"/>
      </rPr>
      <t>complessivo</t>
    </r>
    <r>
      <rPr>
        <sz val="11"/>
        <color indexed="8"/>
        <rFont val="Calibri21"/>
        <family val="0"/>
      </rPr>
      <t xml:space="preserve">
Max: ≥ 30% </t>
    </r>
    <r>
      <rPr>
        <sz val="11"/>
        <color indexed="8"/>
        <rFont val="Calibri21"/>
        <family val="0"/>
      </rPr>
      <t>dell'investime</t>
    </r>
    <r>
      <rPr>
        <sz val="11"/>
        <color indexed="8"/>
        <rFont val="Calibri21"/>
        <family val="0"/>
      </rPr>
      <t xml:space="preserve">nto </t>
    </r>
    <r>
      <rPr>
        <sz val="11"/>
        <color indexed="8"/>
        <rFont val="Calibri21"/>
        <family val="0"/>
      </rPr>
      <t>complessivo</t>
    </r>
  </si>
  <si>
    <t>Per la definizione della quota del costo delle opere pubbliche si considera valida una stima preliminare rispetto agli interventi previsti considerati per la compilazione della presente Valutazione del Beneficio Pubblico.</t>
  </si>
  <si>
    <t>B.1.2 Multifunzionalità del verde pubblico e delle attrezzature urbane</t>
  </si>
  <si>
    <t>gradini</t>
  </si>
  <si>
    <t>numero di requisiti soddisfatti</t>
  </si>
  <si>
    <t>Min: nessun requisito (0 punti)
Medio: 1 requisito (1 punti)
Medio: 2 requisiti (3 punti)
Medio: 3 requisiti (6 punti)
Medio: 4 requisiti (8 punti)
Max: ≥ 5 requisiti (10 punti)</t>
  </si>
  <si>
    <t>Requisiti:
a. presenza sistemi di fitodepurazione delle acque;
b. presenza di vasche di laminazione;
c. presenza di rain garden, anche a bordo strada;
d. presenza di aree verdi complete di zone per lo sport e il tempo libero, svago, socializzazione e aree giochi;
e. presenza di aree verdi dotate di aree sgambamento cani
f. presenza di orti o giardini botanici;
g. presenza di aree, nei parchi, dedicate all'allestimento di strutture temporanee legate ad iniziative di natura didattico/ricreativa;
h. integrazione della vegetazione ripariale dei canali e/o valorizzazione e qualificazione delle reti e risorse idriche urbane;
i. realizzazione di aree verdi che presentano alternanza di aree a bosco, prati, radure, filari, siepi e corsi d'acqua.</t>
  </si>
  <si>
    <t>B.1.3 Interventi sulla rete infrastrutturale riferibili al PUMS (piste ciclopedonali)</t>
  </si>
  <si>
    <t>Requisiti:
a. lunghezza delle piste ciclopedonali ≥ 1,0 m di pista ciclabile/abitante (per interventi residenziali);
b. realizzazione dei percorsi ciclopedonali necessari a collegare l'area di progetto al centro storico, ai nodi di scambio del trasporto pubblico o alle principali polarità del rione;
c. estesa manutenzione di percorsi ciclopedonali esistenti nel contesto necessari a collegare l'area di progetto al centro storico, ai nodi di scambio del trasporto pubblico o alle principali polarità del rione;
d. realizzazione di percorsi previsti nella strategia di prossimità dei rioni (comprese le dorsali) non collegati all'area di intervento in quantità equivalente a quella richiesta al punto a) oppure di percorsi non previsti nella strategia di prossimità dei rioni in quantità pari al doppio di quella richiesta nel punto a);
e. realizzazione o qualificazione dei percorsi ciclopedonali attraverso la separazione dei tracciati per le diverse tipologie di utenti e la messa a dimora di alberature o vegetazione arbustiva a fini ombreggianti, contrasto all'isola di calore e miglioramento della qualità ecologico-ambientale;
f. realizzazione di velostazioni;
g. risoluzione di criticità puntuali quali incroci e attraversamenti pericolosi come identificati da PUMS;
h. realizzazione o incremento di arredo ed attrezzature dedicate alla fruibilità de percorsi (stazioni di riparazione meccanica, rastrelliere, punti di ricarica veicoli elettrici, ecc.).</t>
  </si>
  <si>
    <t>B.1.4 Intervento ricadente in ambiti progettati facendo ricorso a concorsi di architettura o percorsi di progettazione partecipata</t>
  </si>
  <si>
    <t>dicotomica</t>
  </si>
  <si>
    <t>presenza/assenza della condizione</t>
  </si>
  <si>
    <t>Min: assenza della condizione (0 punti)
Max: presenza della condizione (2,5 punti)</t>
  </si>
  <si>
    <t>Nella Relazione illustrativa di progetto andrà fornita adeguata documentazione di programma, struttura, esiti e cronoprogramma del processo di partecipazione.</t>
  </si>
  <si>
    <t>B.1.5 Intervento su immobili dismessi resi disponibili a prezzo convenzionato da enti pubblici o privati o immobili comunali disponibili al riuso</t>
  </si>
  <si>
    <t>B.2 Ecologico ambientale</t>
  </si>
  <si>
    <t>B.2.1 Potenziamento dei corridoi ecologici, creazione di aree boscate e/o interventi di forestazione urbana</t>
  </si>
  <si>
    <t>quota di superficie interessata</t>
  </si>
  <si>
    <t>Min: nessun requisito (0 punti)
Max: presenza di uno o più requisiti (12 punti)</t>
  </si>
  <si>
    <t>Requisiti:
a. superficie boscata o destinata alla forestazione pari alla superficie fondiaria dell'intervento;
b. superficie interessata dalla funzione di corridoio ecologico (corridoi faunistici, fasce tampone, aree boscate, zone umide, prati stabili ecc.) pari alla superficie fondiaria dell'intervento.</t>
  </si>
  <si>
    <t>B.2.2 Realizzazione di iniziative di autoconsumo collettivo o comunità energetiche rinnovabili</t>
  </si>
  <si>
    <t>tipologia di iniziativa</t>
  </si>
  <si>
    <t>Min: assenza della condizione (0 punti)
Medio: iniziative di autoconsumo collettivo (3 punti)
Max: comunità energetiche rinnovabili (5 punti)</t>
  </si>
  <si>
    <t>Definizioni (“Le comunità energetiche in Italia”, GECO Green Energy Community, 2020):
Autoconsumo: possibilità di consumare in loco l'energia elettrica prodotta da un impianto di generazione locale per far fronte ai propri fabbisogni energetici, attuato in forma collettiva all'interno di condomini o comunità energetiche locali. L'autoconsumo collettivo è fatto da una pluralità di consumatori ubicati all'interno di un edificio in cui è presente uno o più impianti alimentati esclusivamente da fonti rinnovabili.
Comunità energetica rinnovabile: coalizione di utenti che, tramite la volontaria adesione a un contratto, collaborano con l'obiettivo di produrre, consumare e gestire l'energia attraverso un impianto locale alimentato da energia rinnovabile. Per condividere l'energia prodotta, gli utenti possono utilizzare le reti di distribuzione già esistenti e utilizzare forme di autoconsumo virtuale.</t>
  </si>
  <si>
    <t>Edilizia</t>
  </si>
  <si>
    <t>B.2.3 Riduzione dell'impatto edilizio</t>
  </si>
  <si>
    <t>valore del RIE</t>
  </si>
  <si>
    <t>Min: valore Minimo da normativa (0 punti)
Max: doppio del valore Minimo da normativa (5 punti)</t>
  </si>
  <si>
    <t>Tale indicatore andrà inserito nella Convenzione e sarà da rispettare in fase costruttiva.
Il punteggio si ottiene all'interno del range definito dai valori minimo e massimo, con scaglioni di almeno 0,5.</t>
  </si>
  <si>
    <t>B.2.4 Copertura del fabbisogno energetico con Fonti Energetiche Rinnovabili</t>
  </si>
  <si>
    <t>quota del fabbisogno energetico complessivo soddisfatto da FER</t>
  </si>
  <si>
    <t>Min: valore Minimo da normativa (0 punti)
Max: 100% del fabbisogno soddisfatto da FER (2,5 punti)</t>
  </si>
  <si>
    <t>B.3 Economico sociale</t>
  </si>
  <si>
    <t>B.3.1 Corretto inserimento nel contesto</t>
  </si>
  <si>
    <t>L'intervento deve valutare il rapporto edifico – ambiente: considerare il contesto in cui si inserisce l'intervento ed integrarlo rispetto ad esso valorizzando i rapporti spaziali e visivi con l'intorno, con riferimento ai caratteri funzionali, morfologici, ambientali, tipologici e storico-documentali, all'uso dei luoghi e alle abitudini di chi li frequenta, alla presenza di valori paesaggistici e allo skyline, favorendo la percezione di visuali di particolare pregio o di emergenze naturalistiche o storico-testimoniali; va inoltre considerata la presenza di preesistenze e l'ombra generata dall'intervento.</t>
  </si>
  <si>
    <t>B.3.2 Accessibilità universale</t>
  </si>
  <si>
    <t>Min: nessun requisito (0 punti)
Max: presenza di uno o più requisiti (2,5 punti)</t>
  </si>
  <si>
    <t>Requisiti:
- abbattimento delle barriere architettoniche nel contesto con una estensione consistente finalizzata a collegare i principali poli del rione con il sistema del trasporto locale;
- accessibilità di percorsi, spazi, edifici pubblici o aperti al pubblico con caratteristiche superiori rispetto ai requisiti minimi da normativa vigente (esempio: realizzazione di sistemi automatizzati per l'apertura di porte e/o illuminazione, percorsi tattili e sistemi wayfinding per persone non vedenti, ecc.).</t>
  </si>
  <si>
    <t>B.3.3 Inserimento e gestione di funzioni qualificanti</t>
  </si>
  <si>
    <t>Min: assenza di funzioni qualificanti (0 punti)
Max: presenza di una o più funzioni qualificanti (5 punti)</t>
  </si>
  <si>
    <t>Funzioni qualificanti:
- centri di formazione o di offerta pre – scolastica;
- servizi a sostegno delle famiglie;
- servizi sociali e assistenziali per anziani e persone fragili;
- servizi e attività a favore dell'intergenerazionalità;
- luoghi per l'aggregazione giovanile;
- incubatori di imprese, start-up, fab-lab.
Si richiede che l'inserimento di tali funzioni sia basato su concreti studi di necessità e visione futura del contesto e che oltre alla realizzazione sia previsto un piano di finanziamento e gestione per un periodo di tempo concordato con l'Amministrazione.</t>
  </si>
  <si>
    <t>B.3.4 Realizzazione di Edilizia Residenziale Sociale</t>
  </si>
  <si>
    <t>incidenza percentuale di ERS sulla territoriale</t>
  </si>
  <si>
    <t>Min: valore Minimo da normativa (0 punti)
Max: 100% dell'edilizia residenziale di progetto (14 punti)</t>
  </si>
  <si>
    <t>Il punteggio si ottiene all'interno del range definito dai valori Minimo e massimo, con scaglioni di almeno 0,5.</t>
  </si>
  <si>
    <t>B.3.5 Soluzioni edilizie improntate alla bioarchitettura e all'economia circolare</t>
  </si>
  <si>
    <t>L'intervento considera:
a) benessere e comfort degli ambienti e degli occupanti;
b) guadagno solare e apporto positivo dell'illuminazione naturale;
c) orientamento;
d)disposizione degli ambienti per il massimo comfort;
e) utilizzo di materiali naturali, riciclati e riciclabili, inseriti in un ciclo produttivo sostenibile, per la salubrità degli ambienti e degli occupanti;
f) presenza di schermi solari;
g) sistemi di climatizzazione passiva;
h) utilizzo di materiali e tecniche locali e considerando la distanza di approvvigionamento;
e) concepire edifici flessibili.</t>
  </si>
  <si>
    <t>RESIDENZIALE</t>
  </si>
  <si>
    <t>B.3
Economico sociale</t>
  </si>
  <si>
    <t>B.3.6 Realizzazione di eco-quartieri</t>
  </si>
  <si>
    <t>Min: nessun requisito (0 punti)
Medio: 3 requisiti (5 punti)
Medio: 5 requisiti (7,5 punti)
Max: 6 requisiti (10 punti)</t>
  </si>
  <si>
    <t>Requisiti:
a) utilizzo della vegetazione come elemento di progettazione allo scopo di mitigare il clima, purificare l'aria, orientare visivamente e garantire benessere, massima riduzione possibile del consumo di suolo e contrasto all'effetto isola di calore;
b) sia per gli spazi aperti che per gli edifici: utilizzo di fonti energetiche rinnovabili mediante il principio di consumare poco e consumare rinnovabile, installazione di fotovoltaico sulla copertura di edifici e manufatti che eviti l'occupazione di suolo, illuminazione a led, valutazione dell'apporto positivo della ventilazione naturale, valutazione dell'apporto del sole per lo studio di orientamento degli edifici ed ombreggiamento degli spazi di socializzazione;
c) quartiere gas free: non servito dalla rete del gas;
d) implementazione e corretta pianificazione del sistema di trasporto pubblico, soluzioni viabilistiche a favore della mobilità sostenibile e quartieri car free con uso dell'auto limitato solo ai margini dell'edificato oppure riduzione delle emissioni e dell'inquinamento acustico con percorsi carrabili a velocità ridotta di 30 km/h e strade chiuse per non stimolare il traffico di passaggio, percorsi ciclopedonali non intersecati a quelli delle auto e comunque con precedenza a ciclisti e pedoni nell'organizzazione delle strade;
e) riduzione del consumo idrico e realizzazione di sistemi di gestione, recupero e riuso dell'acqua piovana e smaltimento naturale;
f) creazione di soluzioni che favoriscano la socializzazione e la vita di comunità degli abitanti, commistione di funzioni abitative e lavorative, realizzazione di servizi per la cittadinanza.</t>
  </si>
  <si>
    <t>B.3.7 Diversificazione delle tipologie degli alloggi</t>
  </si>
  <si>
    <t>A seguito di una attenta valutazione delle specifiche esigenze del contesto e della valutazione di possibili scenari futuri</t>
  </si>
  <si>
    <t>B.3.8 Permeabilità e integrazione dei piani terra degli edifici con il tessuto circostante</t>
  </si>
  <si>
    <t>TOTALE VALUTAZIONE DI SOSTENIBILITÀ – Punteggio positivo</t>
  </si>
  <si>
    <t>PRODUTTIVO – COMMERCIALE – TERZIARIO – TURISTICO</t>
  </si>
  <si>
    <t>B.3.9 Realizzazione di eco-quartieri</t>
  </si>
  <si>
    <t>Min: nessun requisito (0 punti)
Medio: 4 requisiti (5 punti)
Medio: 5 requisiti (7,5 punti)
Max: 7 requisiti (10 punti)</t>
  </si>
  <si>
    <t>Requisiti:
a. utilizzo della vegetazione come elemento di progettazione allo scopo di mitigare il clima, purificare l'aria, orientare visivamente e garantire benessere, massima riduzione possibile del consumo di suolo e contrasto all'effetto isola di calore;
b. sia per gli spazi aperti che per gli edifici: utilizzo di fonti energetiche rinnovabili mediante il principio di consumare poco e consumare rinnovabile, installazione di fotovoltaico sulla copertura di edifici e manufatti che eviti l'occupazione di suolo, illuminazione a led, valutazione dell'apporto positivo della ventilazione naturale, valutazione dell'apporto del sole per lo studio di orientamento degli edifici ed ombreggiamento degli spazi di socializzazione;
c. garantire l'efficienza della rete stradale interessata dai flussi generati e attratti, favorire la mobilità sostenibile delle persone e delle merci creando percorsi ciclopedonali con precedenza a ciclisti e pedoni nell'organizzazione delle strade, implementazione e corretta pianificazione del sistema di trasporto pubblico;
d. compensazione delle emissioni di CO2 equivalente;
e. controllo e riduzione della produzione di scarti e rifiuti o razionalizzazione dell'approvvigionamento di risorse nel campo dell'economia circolare;
f. riduzione del consumo idrico e realizzazione di sistemi di gestione, recupero e riuso dell'acqua piovana e smaltimento naturale;
g. rispetto di tutti i requisiti APEA.</t>
  </si>
  <si>
    <t>B.3.10 Innovazione digitale e posti di lavoro</t>
  </si>
  <si>
    <t>Min: nessun requisito (0 punti)
Max: presenza di entrambi i requisiti (2,5 punti)</t>
  </si>
  <si>
    <t>Requisiti:
a. innovazione e digitalizzazione del processo produttivo e del sistema di logistica;
b. creazione di nuovi posti di lavoro in quantità ≥ 20</t>
  </si>
  <si>
    <t>B.3.11 Integrazione e connessione con il contesto</t>
  </si>
  <si>
    <t>Min: nessun requisito (0 punti)
Max: presenza di almeno uno dei due requisiti (2,5 punti)</t>
  </si>
  <si>
    <t>Requisiti:
a. qualificazione dell'immagine aziendale con attenzione all'ambiente e all'identità dei luoghi (realizzazione sistema di wayfinding per orientamento e comunicazione, innalzamento qualità della città pubblica);
b. conversione verso attività leggere nei tessuti misti o contigui a tessuti residenziali (applicabile solo in specifici contesti da discutere con l'Amministrazione)</t>
  </si>
  <si>
    <t>ESITO VALUTAZIONE DEL BENEFICIO PUBBLICO</t>
  </si>
  <si>
    <t>Valutazione di coerenza</t>
  </si>
  <si>
    <t>PUNTEGGIO</t>
  </si>
  <si>
    <t>Valutazione di sostenibilità – impatti</t>
  </si>
  <si>
    <t>Valutazione di sostenibilità – compensazioni e premialità</t>
  </si>
  <si>
    <t>Esito valutazione di sostenibilità</t>
  </si>
  <si>
    <t>QUANTITÀ EDIFICATORIA
PROPOSTA PROGETTUALE</t>
  </si>
  <si>
    <t>mq</t>
  </si>
  <si>
    <t>INDICE RAGGIUNTO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</si>
</sst>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00"/>
    <numFmt numFmtId="166" formatCode="hh&quot;.&quot;mm&quot;.&quot;ss"/>
    <numFmt numFmtId="167" formatCode="#,##0.00&quot; &quot;[$€-407];[Red]&quot;-&quot;#,##0.00&quot; &quot;[$€-407]"/>
  </numFmts>
  <fonts count="90">
    <font>
      <sz val="11"/>
      <color rgb="FF000000"/>
      <name val="Arial1"/>
      <family val="0"/>
    </font>
    <font>
      <sz val="11"/>
      <color indexed="8"/>
      <name val="Calibri"/>
      <family val="2"/>
    </font>
    <font>
      <sz val="12"/>
      <color indexed="8"/>
      <name val="Calibri2"/>
      <family val="0"/>
    </font>
    <font>
      <sz val="11"/>
      <color indexed="8"/>
      <name val="Calibri11"/>
      <family val="0"/>
    </font>
    <font>
      <sz val="11"/>
      <color indexed="8"/>
      <name val="Arial2"/>
      <family val="0"/>
    </font>
    <font>
      <sz val="11"/>
      <color indexed="8"/>
      <name val="Calibri21"/>
      <family val="0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1"/>
      <family val="0"/>
    </font>
    <font>
      <b/>
      <sz val="12"/>
      <color indexed="9"/>
      <name val="Calibri1"/>
      <family val="0"/>
    </font>
    <font>
      <sz val="12"/>
      <color indexed="9"/>
      <name val="Arial1"/>
      <family val="0"/>
    </font>
    <font>
      <b/>
      <sz val="11"/>
      <color indexed="14"/>
      <name val="Calibri1"/>
      <family val="0"/>
    </font>
    <font>
      <b/>
      <sz val="12"/>
      <color indexed="9"/>
      <name val="Calibri2"/>
      <family val="0"/>
    </font>
    <font>
      <b/>
      <sz val="11"/>
      <color indexed="8"/>
      <name val="Calibri1"/>
      <family val="0"/>
    </font>
    <font>
      <b/>
      <sz val="11"/>
      <color indexed="8"/>
      <name val="Calibri2"/>
      <family val="0"/>
    </font>
    <font>
      <b/>
      <sz val="12"/>
      <color indexed="8"/>
      <name val="Calibri2"/>
      <family val="0"/>
    </font>
    <font>
      <i/>
      <sz val="12"/>
      <color indexed="8"/>
      <name val="Calibri"/>
      <family val="2"/>
    </font>
    <font>
      <b/>
      <sz val="11"/>
      <color indexed="8"/>
      <name val="Arial1"/>
      <family val="0"/>
    </font>
    <font>
      <b/>
      <sz val="11"/>
      <color indexed="9"/>
      <name val="Calibri1"/>
      <family val="0"/>
    </font>
    <font>
      <sz val="11"/>
      <color indexed="9"/>
      <name val="Arial1"/>
      <family val="0"/>
    </font>
    <font>
      <sz val="12"/>
      <color indexed="10"/>
      <name val="Calibri2"/>
      <family val="0"/>
    </font>
    <font>
      <b/>
      <sz val="12"/>
      <color indexed="8"/>
      <name val="Calibri"/>
      <family val="2"/>
    </font>
    <font>
      <sz val="12"/>
      <color indexed="8"/>
      <name val="Calibri1"/>
      <family val="0"/>
    </font>
    <font>
      <b/>
      <sz val="14"/>
      <color indexed="8"/>
      <name val="Calibri2"/>
      <family val="0"/>
    </font>
    <font>
      <sz val="11"/>
      <color indexed="8"/>
      <name val="Calibri2"/>
      <family val="0"/>
    </font>
    <font>
      <sz val="10"/>
      <color indexed="8"/>
      <name val="Calibri"/>
      <family val="2"/>
    </font>
    <font>
      <b/>
      <sz val="16"/>
      <color indexed="9"/>
      <name val="Calibri1"/>
      <family val="0"/>
    </font>
    <font>
      <b/>
      <sz val="16"/>
      <color indexed="9"/>
      <name val="Calibri2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1"/>
      <family val="0"/>
    </font>
    <font>
      <b/>
      <sz val="12"/>
      <color rgb="FFFFFFFF"/>
      <name val="Calibri1"/>
      <family val="0"/>
    </font>
    <font>
      <sz val="12"/>
      <color rgb="FFFFFFFF"/>
      <name val="Arial1"/>
      <family val="0"/>
    </font>
    <font>
      <b/>
      <sz val="11"/>
      <color rgb="FFC5000B"/>
      <name val="Calibri1"/>
      <family val="0"/>
    </font>
    <font>
      <b/>
      <sz val="12"/>
      <color rgb="FFFFFFFF"/>
      <name val="Calibri2"/>
      <family val="0"/>
    </font>
    <font>
      <b/>
      <sz val="11"/>
      <color rgb="FF000000"/>
      <name val="Calibri1"/>
      <family val="0"/>
    </font>
    <font>
      <b/>
      <sz val="11"/>
      <color rgb="FF000000"/>
      <name val="Calibri2"/>
      <family val="0"/>
    </font>
    <font>
      <sz val="12"/>
      <color rgb="FF000000"/>
      <name val="Calibri2"/>
      <family val="0"/>
    </font>
    <font>
      <b/>
      <sz val="12"/>
      <color rgb="FF000000"/>
      <name val="Calibri2"/>
      <family val="0"/>
    </font>
    <font>
      <i/>
      <sz val="12"/>
      <color rgb="FF000000"/>
      <name val="Calibri"/>
      <family val="2"/>
    </font>
    <font>
      <b/>
      <sz val="11"/>
      <color rgb="FF000000"/>
      <name val="Arial1"/>
      <family val="0"/>
    </font>
    <font>
      <b/>
      <sz val="11"/>
      <color rgb="FFFFFFFF"/>
      <name val="Calibri1"/>
      <family val="0"/>
    </font>
    <font>
      <sz val="11"/>
      <color rgb="FFFFFFFF"/>
      <name val="Arial1"/>
      <family val="0"/>
    </font>
    <font>
      <sz val="12"/>
      <color rgb="FFFF0000"/>
      <name val="Calibri2"/>
      <family val="0"/>
    </font>
    <font>
      <b/>
      <sz val="12"/>
      <color rgb="FF000000"/>
      <name val="Calibri"/>
      <family val="2"/>
    </font>
    <font>
      <sz val="12"/>
      <color rgb="FF000000"/>
      <name val="Calibri1"/>
      <family val="0"/>
    </font>
    <font>
      <b/>
      <sz val="14"/>
      <color rgb="FF000000"/>
      <name val="Calibri2"/>
      <family val="0"/>
    </font>
    <font>
      <sz val="11"/>
      <color rgb="FF000000"/>
      <name val="Calibri2"/>
      <family val="0"/>
    </font>
    <font>
      <sz val="10"/>
      <color rgb="FF000000"/>
      <name val="Calibri"/>
      <family val="2"/>
    </font>
    <font>
      <b/>
      <sz val="16"/>
      <color rgb="FFFFFFFF"/>
      <name val="Calibri1"/>
      <family val="0"/>
    </font>
    <font>
      <b/>
      <sz val="16"/>
      <color rgb="FFFFFFFF"/>
      <name val="Calibri2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43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999999"/>
      </bottom>
    </border>
    <border>
      <left/>
      <right/>
      <top style="thin">
        <color rgb="FF000000"/>
      </top>
      <bottom/>
    </border>
    <border>
      <left/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000000"/>
      </bottom>
    </border>
    <border>
      <left/>
      <right/>
      <top style="thin">
        <color rgb="FF000000"/>
      </top>
      <bottom style="thin">
        <color rgb="FF999999"/>
      </bottom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54" fillId="28" borderId="1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5" fillId="29" borderId="0" applyNumberFormat="0" applyBorder="0" applyAlignment="0" applyProtection="0"/>
    <xf numFmtId="0" fontId="48" fillId="30" borderId="4" applyNumberFormat="0" applyFont="0" applyAlignment="0" applyProtection="0"/>
    <xf numFmtId="0" fontId="56" fillId="20" borderId="5" applyNumberFormat="0" applyAlignment="0" applyProtection="0"/>
    <xf numFmtId="9" fontId="48" fillId="0" borderId="0" applyFont="0" applyFill="0" applyBorder="0" applyAlignment="0" applyProtection="0"/>
    <xf numFmtId="0" fontId="57" fillId="0" borderId="0">
      <alignment/>
      <protection/>
    </xf>
    <xf numFmtId="167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 vertical="center" wrapText="1"/>
    </xf>
    <xf numFmtId="4" fontId="68" fillId="34" borderId="11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Border="1" applyAlignment="1">
      <alignment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165" fontId="68" fillId="0" borderId="11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68" fillId="34" borderId="11" xfId="0" applyFont="1" applyFill="1" applyBorder="1" applyAlignment="1" applyProtection="1">
      <alignment horizontal="center" vertical="center" wrapText="1"/>
      <protection locked="0"/>
    </xf>
    <xf numFmtId="4" fontId="6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4" fontId="68" fillId="34" borderId="10" xfId="0" applyNumberFormat="1" applyFont="1" applyFill="1" applyBorder="1" applyAlignment="1" applyProtection="1">
      <alignment vertical="center" wrapText="1"/>
      <protection locked="0"/>
    </xf>
    <xf numFmtId="2" fontId="68" fillId="0" borderId="13" xfId="0" applyNumberFormat="1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9" fillId="0" borderId="0" xfId="0" applyFont="1" applyAlignment="1" applyProtection="1">
      <alignment/>
      <protection/>
    </xf>
    <xf numFmtId="0" fontId="6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0" fontId="71" fillId="0" borderId="0" xfId="0" applyFont="1" applyFill="1" applyAlignment="1" applyProtection="1">
      <alignment horizontal="left"/>
      <protection/>
    </xf>
    <xf numFmtId="0" fontId="72" fillId="0" borderId="0" xfId="0" applyFont="1" applyAlignment="1" applyProtection="1">
      <alignment/>
      <protection/>
    </xf>
    <xf numFmtId="0" fontId="73" fillId="33" borderId="10" xfId="0" applyFont="1" applyFill="1" applyBorder="1" applyAlignment="1">
      <alignment horizontal="center" vertical="center" wrapText="1"/>
    </xf>
    <xf numFmtId="0" fontId="0" fillId="35" borderId="14" xfId="0" applyFill="1" applyBorder="1" applyAlignment="1" applyProtection="1">
      <alignment/>
      <protection/>
    </xf>
    <xf numFmtId="0" fontId="74" fillId="35" borderId="14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 horizontal="center" vertical="center" wrapText="1"/>
      <protection/>
    </xf>
    <xf numFmtId="0" fontId="75" fillId="35" borderId="14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left"/>
      <protection/>
    </xf>
    <xf numFmtId="0" fontId="0" fillId="35" borderId="14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horizontal="center" wrapText="1"/>
      <protection/>
    </xf>
    <xf numFmtId="0" fontId="75" fillId="35" borderId="14" xfId="0" applyFont="1" applyFill="1" applyBorder="1" applyAlignment="1">
      <alignment horizontal="center"/>
    </xf>
    <xf numFmtId="0" fontId="76" fillId="0" borderId="0" xfId="0" applyFont="1" applyFill="1" applyAlignment="1" applyProtection="1">
      <alignment horizontal="left" vertical="center" wrapText="1"/>
      <protection/>
    </xf>
    <xf numFmtId="166" fontId="76" fillId="0" borderId="15" xfId="0" applyNumberFormat="1" applyFont="1" applyFill="1" applyBorder="1" applyAlignment="1" applyProtection="1">
      <alignment horizontal="left" vertical="center" wrapText="1"/>
      <protection/>
    </xf>
    <xf numFmtId="0" fontId="76" fillId="0" borderId="15" xfId="0" applyFont="1" applyFill="1" applyBorder="1" applyAlignment="1" applyProtection="1">
      <alignment horizontal="left" vertical="center" wrapText="1"/>
      <protection/>
    </xf>
    <xf numFmtId="0" fontId="76" fillId="0" borderId="15" xfId="0" applyFont="1" applyBorder="1" applyAlignment="1" applyProtection="1">
      <alignment horizontal="center" vertical="center" wrapText="1"/>
      <protection/>
    </xf>
    <xf numFmtId="0" fontId="76" fillId="0" borderId="15" xfId="0" applyFont="1" applyBorder="1" applyAlignment="1" applyProtection="1">
      <alignment horizontal="left" vertical="center" wrapText="1"/>
      <protection/>
    </xf>
    <xf numFmtId="0" fontId="76" fillId="34" borderId="15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wrapText="1"/>
      <protection/>
    </xf>
    <xf numFmtId="164" fontId="7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 applyProtection="1">
      <alignment/>
      <protection/>
    </xf>
    <xf numFmtId="164" fontId="7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 applyProtection="1">
      <alignment horizontal="left"/>
      <protection/>
    </xf>
    <xf numFmtId="0" fontId="76" fillId="0" borderId="14" xfId="0" applyFont="1" applyBorder="1" applyAlignment="1" applyProtection="1">
      <alignment horizontal="center" vertical="center" wrapText="1"/>
      <protection/>
    </xf>
    <xf numFmtId="0" fontId="76" fillId="0" borderId="14" xfId="0" applyFont="1" applyFill="1" applyBorder="1" applyAlignment="1" applyProtection="1">
      <alignment horizontal="left" vertical="center" wrapText="1"/>
      <protection/>
    </xf>
    <xf numFmtId="0" fontId="76" fillId="0" borderId="14" xfId="0" applyFont="1" applyBorder="1" applyAlignment="1" applyProtection="1">
      <alignment horizontal="left" vertical="center" wrapText="1"/>
      <protection/>
    </xf>
    <xf numFmtId="0" fontId="76" fillId="34" borderId="14" xfId="0" applyFont="1" applyFill="1" applyBorder="1" applyAlignment="1" applyProtection="1">
      <alignment horizontal="center" vertical="center" wrapText="1"/>
      <protection locked="0"/>
    </xf>
    <xf numFmtId="164" fontId="76" fillId="34" borderId="18" xfId="0" applyNumberFormat="1" applyFont="1" applyFill="1" applyBorder="1" applyAlignment="1" applyProtection="1">
      <alignment horizontal="left" vertical="center" wrapText="1"/>
      <protection locked="0"/>
    </xf>
    <xf numFmtId="164" fontId="76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76" fillId="0" borderId="17" xfId="0" applyFont="1" applyBorder="1" applyAlignment="1" applyProtection="1">
      <alignment horizontal="center" vertical="center" wrapText="1"/>
      <protection/>
    </xf>
    <xf numFmtId="0" fontId="76" fillId="0" borderId="17" xfId="0" applyFont="1" applyFill="1" applyBorder="1" applyAlignment="1" applyProtection="1">
      <alignment horizontal="left" vertical="center" wrapText="1"/>
      <protection/>
    </xf>
    <xf numFmtId="0" fontId="76" fillId="0" borderId="1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0" fontId="77" fillId="0" borderId="11" xfId="0" applyFont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69" fillId="0" borderId="0" xfId="0" applyFont="1" applyBorder="1" applyAlignment="1" applyProtection="1">
      <alignment horizontal="left" vertical="center" wrapText="1"/>
      <protection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80" fillId="33" borderId="10" xfId="0" applyFont="1" applyFill="1" applyBorder="1" applyAlignment="1" applyProtection="1">
      <alignment horizontal="left" vertical="center" wrapText="1"/>
      <protection/>
    </xf>
    <xf numFmtId="0" fontId="80" fillId="0" borderId="0" xfId="0" applyFont="1" applyFill="1" applyAlignment="1" applyProtection="1">
      <alignment horizontal="left" vertical="center" wrapText="1"/>
      <protection/>
    </xf>
    <xf numFmtId="0" fontId="81" fillId="0" borderId="0" xfId="0" applyFont="1" applyFill="1" applyAlignment="1" applyProtection="1">
      <alignment horizontal="left"/>
      <protection/>
    </xf>
    <xf numFmtId="0" fontId="79" fillId="35" borderId="14" xfId="0" applyFont="1" applyFill="1" applyBorder="1" applyAlignment="1" applyProtection="1">
      <alignment horizontal="center"/>
      <protection/>
    </xf>
    <xf numFmtId="0" fontId="76" fillId="34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wrapText="1"/>
      <protection/>
    </xf>
    <xf numFmtId="0" fontId="79" fillId="0" borderId="0" xfId="0" applyFont="1" applyAlignment="1" applyProtection="1">
      <alignment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69" fillId="0" borderId="0" xfId="0" applyFont="1" applyFill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76" fillId="0" borderId="16" xfId="0" applyFont="1" applyFill="1" applyBorder="1" applyAlignment="1" applyProtection="1">
      <alignment horizontal="left" vertical="center" wrapText="1"/>
      <protection/>
    </xf>
    <xf numFmtId="0" fontId="76" fillId="0" borderId="16" xfId="0" applyFont="1" applyBorder="1" applyAlignment="1" applyProtection="1">
      <alignment horizontal="center" vertical="center" wrapText="1"/>
      <protection/>
    </xf>
    <xf numFmtId="0" fontId="76" fillId="0" borderId="16" xfId="0" applyFont="1" applyBorder="1" applyAlignment="1" applyProtection="1">
      <alignment horizontal="left" vertical="center" wrapText="1"/>
      <protection/>
    </xf>
    <xf numFmtId="0" fontId="68" fillId="34" borderId="0" xfId="0" applyFont="1" applyFill="1" applyBorder="1" applyAlignment="1" applyProtection="1">
      <alignment horizontal="center" vertical="center" wrapText="1"/>
      <protection locked="0"/>
    </xf>
    <xf numFmtId="0" fontId="68" fillId="34" borderId="14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83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49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49" fontId="77" fillId="35" borderId="1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/>
    </xf>
    <xf numFmtId="49" fontId="76" fillId="0" borderId="0" xfId="0" applyNumberFormat="1" applyFont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49" fontId="84" fillId="0" borderId="0" xfId="0" applyNumberFormat="1" applyFont="1" applyAlignment="1">
      <alignment horizontal="center" vertical="center" wrapText="1"/>
    </xf>
    <xf numFmtId="0" fontId="84" fillId="34" borderId="0" xfId="0" applyFont="1" applyFill="1" applyAlignment="1" applyProtection="1">
      <alignment horizontal="center" vertical="center" wrapText="1"/>
      <protection locked="0"/>
    </xf>
    <xf numFmtId="49" fontId="76" fillId="0" borderId="17" xfId="0" applyNumberFormat="1" applyFont="1" applyBorder="1" applyAlignment="1">
      <alignment horizontal="center" vertical="center" wrapText="1"/>
    </xf>
    <xf numFmtId="0" fontId="84" fillId="0" borderId="17" xfId="0" applyFont="1" applyBorder="1" applyAlignment="1">
      <alignment horizontal="left" vertical="center" wrapText="1"/>
    </xf>
    <xf numFmtId="49" fontId="84" fillId="0" borderId="17" xfId="0" applyNumberFormat="1" applyFont="1" applyBorder="1" applyAlignment="1">
      <alignment horizontal="center" vertical="center" wrapText="1"/>
    </xf>
    <xf numFmtId="0" fontId="84" fillId="34" borderId="17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 horizontal="left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34" borderId="17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5" fillId="0" borderId="0" xfId="0" applyFont="1" applyFill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0" fontId="86" fillId="35" borderId="14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75" fillId="35" borderId="14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left" vertical="center" wrapText="1"/>
    </xf>
    <xf numFmtId="164" fontId="7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164" fontId="7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164" fontId="76" fillId="34" borderId="0" xfId="0" applyNumberFormat="1" applyFont="1" applyFill="1" applyAlignment="1" applyProtection="1">
      <alignment horizontal="center" vertical="center" wrapText="1"/>
      <protection locked="0"/>
    </xf>
    <xf numFmtId="164" fontId="76" fillId="34" borderId="0" xfId="0" applyNumberFormat="1" applyFont="1" applyFill="1" applyAlignment="1" applyProtection="1">
      <alignment horizontal="left" vertical="center" wrapText="1"/>
      <protection locked="0"/>
    </xf>
    <xf numFmtId="0" fontId="76" fillId="0" borderId="14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164" fontId="76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76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86" fillId="35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left" vertical="center" wrapText="1"/>
    </xf>
    <xf numFmtId="0" fontId="76" fillId="0" borderId="15" xfId="0" applyFont="1" applyFill="1" applyBorder="1" applyAlignment="1">
      <alignment horizontal="left" vertical="center" wrapText="1"/>
    </xf>
    <xf numFmtId="164" fontId="86" fillId="0" borderId="0" xfId="0" applyNumberFormat="1" applyFont="1" applyFill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 vertical="center"/>
    </xf>
    <xf numFmtId="164" fontId="76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7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Alignment="1">
      <alignment horizontal="center" vertical="center"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4" fontId="68" fillId="0" borderId="11" xfId="0" applyNumberFormat="1" applyFont="1" applyFill="1" applyBorder="1" applyAlignment="1" applyProtection="1">
      <alignment horizontal="center" vertical="center" wrapText="1"/>
      <protection/>
    </xf>
    <xf numFmtId="2" fontId="68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right" vertical="center" wrapText="1"/>
    </xf>
    <xf numFmtId="0" fontId="68" fillId="0" borderId="0" xfId="0" applyFont="1" applyAlignment="1">
      <alignment horizontal="center" vertical="center" wrapText="1"/>
    </xf>
    <xf numFmtId="0" fontId="68" fillId="34" borderId="0" xfId="0" applyFont="1" applyFill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4" fontId="83" fillId="35" borderId="10" xfId="0" applyNumberFormat="1" applyFont="1" applyFill="1" applyBorder="1" applyAlignment="1">
      <alignment horizontal="center" vertical="center" wrapText="1"/>
    </xf>
    <xf numFmtId="0" fontId="83" fillId="35" borderId="13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 wrapText="1"/>
    </xf>
    <xf numFmtId="2" fontId="83" fillId="35" borderId="1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4" fillId="34" borderId="0" xfId="0" applyNumberFormat="1" applyFont="1" applyFill="1" applyAlignment="1" applyProtection="1">
      <alignment horizontal="center" vertical="center" wrapText="1"/>
      <protection locked="0"/>
    </xf>
    <xf numFmtId="0" fontId="8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2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88" fillId="33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left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6" fillId="0" borderId="18" xfId="0" applyFont="1" applyFill="1" applyBorder="1" applyAlignment="1" applyProtection="1">
      <alignment horizontal="left" vertical="center" wrapText="1"/>
      <protection/>
    </xf>
    <xf numFmtId="0" fontId="76" fillId="0" borderId="19" xfId="0" applyFont="1" applyFill="1" applyBorder="1" applyAlignment="1" applyProtection="1">
      <alignment horizontal="left" vertical="center" wrapText="1"/>
      <protection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76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68" fillId="34" borderId="16" xfId="0" applyFont="1" applyFill="1" applyBorder="1" applyAlignment="1" applyProtection="1">
      <alignment horizontal="center" vertical="center" wrapText="1"/>
      <protection locked="0"/>
    </xf>
    <xf numFmtId="0" fontId="68" fillId="34" borderId="14" xfId="0" applyFont="1" applyFill="1" applyBorder="1" applyAlignment="1" applyProtection="1">
      <alignment horizontal="center" vertical="center" wrapText="1"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/>
    </xf>
    <xf numFmtId="0" fontId="76" fillId="0" borderId="17" xfId="0" applyFont="1" applyFill="1" applyBorder="1" applyAlignment="1" applyProtection="1">
      <alignment horizontal="left" vertical="center" wrapText="1"/>
      <protection/>
    </xf>
    <xf numFmtId="0" fontId="89" fillId="33" borderId="0" xfId="0" applyFont="1" applyFill="1" applyAlignment="1">
      <alignment horizontal="righ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83" fillId="35" borderId="12" xfId="0" applyFont="1" applyFill="1" applyBorder="1" applyAlignment="1">
      <alignment horizontal="right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0" fillId="34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25" sqref="H25"/>
    </sheetView>
  </sheetViews>
  <sheetFormatPr defaultColWidth="10.69921875" defaultRowHeight="14.25"/>
  <cols>
    <col min="1" max="1" width="17" style="2" customWidth="1"/>
    <col min="2" max="2" width="16" style="2" customWidth="1"/>
    <col min="3" max="3" width="13.09765625" style="2" customWidth="1"/>
    <col min="4" max="5" width="10.69921875" style="2" customWidth="1"/>
    <col min="6" max="6" width="12.69921875" style="2" customWidth="1"/>
    <col min="7" max="16384" width="10.69921875" style="2" customWidth="1"/>
  </cols>
  <sheetData>
    <row r="1" spans="1:11" ht="21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5">
      <c r="A2" s="3"/>
      <c r="B2" s="163" t="s">
        <v>1</v>
      </c>
      <c r="C2" s="163"/>
      <c r="D2" s="163" t="s">
        <v>2</v>
      </c>
      <c r="E2" s="163"/>
      <c r="F2" s="163" t="s">
        <v>3</v>
      </c>
      <c r="G2" s="163"/>
      <c r="H2" s="163" t="s">
        <v>4</v>
      </c>
      <c r="I2" s="163"/>
      <c r="J2" s="163" t="s">
        <v>5</v>
      </c>
      <c r="K2" s="163"/>
    </row>
    <row r="3" spans="1:11" ht="30.75">
      <c r="A3" s="3"/>
      <c r="B3" s="4" t="s">
        <v>6</v>
      </c>
      <c r="C3" s="4" t="s">
        <v>7</v>
      </c>
      <c r="D3" s="4" t="s">
        <v>6</v>
      </c>
      <c r="E3" s="4" t="s">
        <v>7</v>
      </c>
      <c r="F3" s="4" t="s">
        <v>6</v>
      </c>
      <c r="G3" s="4" t="s">
        <v>7</v>
      </c>
      <c r="H3" s="4" t="s">
        <v>6</v>
      </c>
      <c r="I3" s="4" t="s">
        <v>7</v>
      </c>
      <c r="J3" s="4" t="s">
        <v>6</v>
      </c>
      <c r="K3" s="4" t="s">
        <v>7</v>
      </c>
    </row>
    <row r="4" spans="1:11" ht="15">
      <c r="A4" s="5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5" t="s">
        <v>9</v>
      </c>
      <c r="B5" s="6"/>
      <c r="C5" s="6"/>
      <c r="D5" s="6"/>
      <c r="E5" s="6"/>
      <c r="F5" s="6"/>
      <c r="G5" s="6"/>
      <c r="H5" s="6">
        <v>0.15</v>
      </c>
      <c r="I5" s="6">
        <v>0.5</v>
      </c>
      <c r="J5" s="7">
        <v>0.075</v>
      </c>
      <c r="K5" s="6">
        <v>0.15</v>
      </c>
    </row>
    <row r="6" spans="1:11" ht="15">
      <c r="A6" s="5" t="s">
        <v>10</v>
      </c>
      <c r="B6" s="6">
        <v>0.2</v>
      </c>
      <c r="C6" s="6">
        <v>0.8</v>
      </c>
      <c r="D6" s="6">
        <v>0.15</v>
      </c>
      <c r="E6" s="6">
        <v>0.3</v>
      </c>
      <c r="F6" s="6">
        <v>0.2</v>
      </c>
      <c r="G6" s="6">
        <v>0.35</v>
      </c>
      <c r="H6" s="6">
        <v>0.15</v>
      </c>
      <c r="I6" s="6">
        <v>0.5</v>
      </c>
      <c r="J6" s="7">
        <v>0.075</v>
      </c>
      <c r="K6" s="6">
        <v>0.15</v>
      </c>
    </row>
    <row r="7" spans="1:11" ht="30.75">
      <c r="A7" s="5" t="s">
        <v>11</v>
      </c>
      <c r="B7" s="6">
        <v>0.15</v>
      </c>
      <c r="C7" s="6">
        <v>0.6</v>
      </c>
      <c r="D7" s="6">
        <v>0.15</v>
      </c>
      <c r="E7" s="6">
        <v>0.3</v>
      </c>
      <c r="F7" s="6">
        <v>0.15</v>
      </c>
      <c r="G7" s="6">
        <v>0.25</v>
      </c>
      <c r="H7" s="6"/>
      <c r="I7" s="6"/>
      <c r="J7" s="6"/>
      <c r="K7" s="6"/>
    </row>
    <row r="8" spans="1:11" ht="1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6" ht="30.75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</row>
    <row r="10" spans="1:6" ht="15">
      <c r="A10" s="10"/>
      <c r="B10" s="11"/>
      <c r="C10" s="11"/>
      <c r="D10" s="6" t="e">
        <f>C10/B10</f>
        <v>#DIV/0!</v>
      </c>
      <c r="E10" s="11"/>
      <c r="F10" s="11"/>
    </row>
    <row r="13" spans="1:4" s="15" customFormat="1" ht="15">
      <c r="A13" s="162" t="s">
        <v>18</v>
      </c>
      <c r="B13" s="162"/>
      <c r="C13" s="13">
        <f>B10*E10</f>
        <v>0</v>
      </c>
      <c r="D13" s="14" t="s">
        <v>19</v>
      </c>
    </row>
    <row r="14" spans="2:3" s="15" customFormat="1" ht="15">
      <c r="B14" s="3"/>
      <c r="C14" s="3"/>
    </row>
    <row r="15" spans="1:4" s="15" customFormat="1" ht="15">
      <c r="A15" s="162" t="s">
        <v>20</v>
      </c>
      <c r="B15" s="162"/>
      <c r="C15" s="16"/>
      <c r="D15" s="14" t="s">
        <v>19</v>
      </c>
    </row>
    <row r="16" spans="2:3" s="15" customFormat="1" ht="15">
      <c r="B16" s="3"/>
      <c r="C16" s="3"/>
    </row>
    <row r="17" spans="1:6" s="15" customFormat="1" ht="30.75">
      <c r="A17" s="162" t="s">
        <v>21</v>
      </c>
      <c r="B17" s="162"/>
      <c r="C17" s="13">
        <f>C13+C15</f>
        <v>0</v>
      </c>
      <c r="D17" s="14" t="s">
        <v>19</v>
      </c>
      <c r="E17" s="12" t="s">
        <v>22</v>
      </c>
      <c r="F17" s="17" t="e">
        <f>E10+((F10-E10)*(C15/(C19-C13)))</f>
        <v>#DIV/0!</v>
      </c>
    </row>
    <row r="18" spans="2:3" s="15" customFormat="1" ht="15">
      <c r="B18" s="3"/>
      <c r="C18" s="3"/>
    </row>
    <row r="19" spans="1:4" s="15" customFormat="1" ht="15">
      <c r="A19" s="162" t="s">
        <v>23</v>
      </c>
      <c r="B19" s="162"/>
      <c r="C19" s="13">
        <f>F10*B10</f>
        <v>0</v>
      </c>
      <c r="D19" s="14" t="s">
        <v>19</v>
      </c>
    </row>
    <row r="20" spans="2:3" s="15" customFormat="1" ht="15">
      <c r="B20" s="3"/>
      <c r="C20" s="3"/>
    </row>
    <row r="21" spans="2:3" s="15" customFormat="1" ht="15">
      <c r="B21" s="3"/>
      <c r="C21" s="3"/>
    </row>
    <row r="22" spans="2:3" s="15" customFormat="1" ht="15">
      <c r="B22" s="3"/>
      <c r="C22" s="3"/>
    </row>
    <row r="23" spans="2:3" s="15" customFormat="1" ht="15">
      <c r="B23" s="3"/>
      <c r="C23" s="3"/>
    </row>
    <row r="24" s="15" customFormat="1" ht="15">
      <c r="C24" s="3"/>
    </row>
    <row r="25" s="15" customFormat="1" ht="15">
      <c r="C25" s="3"/>
    </row>
    <row r="26" s="15" customFormat="1" ht="15">
      <c r="C26" s="3"/>
    </row>
    <row r="27" s="15" customFormat="1" ht="15">
      <c r="C27" s="3"/>
    </row>
    <row r="28" s="15" customFormat="1" ht="15">
      <c r="C28" s="3"/>
    </row>
    <row r="29" s="15" customFormat="1" ht="15">
      <c r="C29" s="3"/>
    </row>
    <row r="30" s="15" customFormat="1" ht="15">
      <c r="C30" s="3"/>
    </row>
    <row r="31" s="15" customFormat="1" ht="15">
      <c r="C31" s="3"/>
    </row>
    <row r="32" s="15" customFormat="1" ht="15">
      <c r="C32" s="3"/>
    </row>
    <row r="33" s="15" customFormat="1" ht="15">
      <c r="C33" s="3"/>
    </row>
    <row r="34" s="15" customFormat="1" ht="15">
      <c r="C34" s="3"/>
    </row>
    <row r="35" s="15" customFormat="1" ht="15"/>
  </sheetData>
  <sheetProtection password="F071" sheet="1" objects="1" scenarios="1"/>
  <mergeCells count="10">
    <mergeCell ref="A13:B13"/>
    <mergeCell ref="A15:B15"/>
    <mergeCell ref="A17:B17"/>
    <mergeCell ref="A19:B19"/>
    <mergeCell ref="A1:K1"/>
    <mergeCell ref="B2:C2"/>
    <mergeCell ref="D2:E2"/>
    <mergeCell ref="F2:G2"/>
    <mergeCell ref="H2:I2"/>
    <mergeCell ref="J2:K2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J50">
      <selection activeCell="P51" sqref="P51"/>
    </sheetView>
  </sheetViews>
  <sheetFormatPr defaultColWidth="9" defaultRowHeight="14.25"/>
  <cols>
    <col min="1" max="2" width="11.59765625" style="21" customWidth="1"/>
    <col min="3" max="3" width="17.3984375" style="21" customWidth="1"/>
    <col min="4" max="4" width="1.4921875" style="21" customWidth="1"/>
    <col min="5" max="5" width="20.69921875" style="58" customWidth="1"/>
    <col min="6" max="6" width="36.69921875" style="58" customWidth="1"/>
    <col min="7" max="7" width="1.4921875" style="58" customWidth="1"/>
    <col min="8" max="8" width="9.59765625" style="21" customWidth="1"/>
    <col min="9" max="9" width="10.59765625" style="58" customWidth="1"/>
    <col min="10" max="10" width="4.8984375" style="21" customWidth="1"/>
    <col min="11" max="11" width="41.09765625" style="21" customWidth="1"/>
    <col min="12" max="12" width="54.5" style="89" customWidth="1"/>
    <col min="13" max="13" width="3" style="21" customWidth="1"/>
    <col min="14" max="14" width="20.5" style="87" customWidth="1"/>
    <col min="15" max="15" width="12" style="21" customWidth="1"/>
    <col min="16" max="16" width="44.59765625" style="21" customWidth="1"/>
    <col min="17" max="16384" width="9" style="21" customWidth="1"/>
  </cols>
  <sheetData>
    <row r="1" spans="1:14" ht="26.25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9"/>
      <c r="N1" s="20"/>
    </row>
    <row r="2" spans="1:14" ht="13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9"/>
      <c r="N2" s="20"/>
    </row>
    <row r="3" spans="1:16" ht="46.5">
      <c r="A3" s="22" t="s">
        <v>25</v>
      </c>
      <c r="B3" s="22" t="s">
        <v>26</v>
      </c>
      <c r="C3" s="23" t="s">
        <v>27</v>
      </c>
      <c r="D3" s="24"/>
      <c r="E3" s="166" t="s">
        <v>28</v>
      </c>
      <c r="F3" s="166"/>
      <c r="G3" s="25"/>
      <c r="H3" s="22" t="s">
        <v>29</v>
      </c>
      <c r="I3" s="22" t="s">
        <v>30</v>
      </c>
      <c r="J3" s="166" t="s">
        <v>31</v>
      </c>
      <c r="K3" s="166"/>
      <c r="L3" s="22" t="s">
        <v>32</v>
      </c>
      <c r="M3" s="26"/>
      <c r="N3" s="22" t="s">
        <v>33</v>
      </c>
      <c r="P3" s="27" t="s">
        <v>34</v>
      </c>
    </row>
    <row r="4" spans="1:16" ht="13.5">
      <c r="A4" s="28"/>
      <c r="B4" s="28"/>
      <c r="C4" s="28"/>
      <c r="E4" s="29" t="s">
        <v>35</v>
      </c>
      <c r="F4" s="29" t="s">
        <v>36</v>
      </c>
      <c r="G4" s="30"/>
      <c r="H4" s="31">
        <v>45</v>
      </c>
      <c r="I4" s="32"/>
      <c r="J4" s="28"/>
      <c r="K4" s="28"/>
      <c r="L4" s="33"/>
      <c r="M4" s="26"/>
      <c r="N4" s="34"/>
      <c r="P4" s="35"/>
    </row>
    <row r="5" spans="1:16" ht="60">
      <c r="A5" s="167" t="s">
        <v>37</v>
      </c>
      <c r="B5" s="167" t="s">
        <v>38</v>
      </c>
      <c r="C5" s="168" t="s">
        <v>39</v>
      </c>
      <c r="D5" s="36"/>
      <c r="E5" s="37" t="s">
        <v>40</v>
      </c>
      <c r="F5" s="38" t="s">
        <v>41</v>
      </c>
      <c r="G5" s="36"/>
      <c r="H5" s="169">
        <v>15</v>
      </c>
      <c r="I5" s="169" t="s">
        <v>42</v>
      </c>
      <c r="J5" s="39">
        <v>1</v>
      </c>
      <c r="K5" s="38" t="s">
        <v>43</v>
      </c>
      <c r="L5" s="40"/>
      <c r="N5" s="41"/>
      <c r="O5" s="42"/>
      <c r="P5" s="43"/>
    </row>
    <row r="6" spans="1:16" ht="45">
      <c r="A6" s="167"/>
      <c r="B6" s="167"/>
      <c r="C6" s="168"/>
      <c r="D6" s="44"/>
      <c r="E6" s="38" t="s">
        <v>44</v>
      </c>
      <c r="F6" s="38" t="s">
        <v>45</v>
      </c>
      <c r="G6" s="36"/>
      <c r="H6" s="169"/>
      <c r="I6" s="169"/>
      <c r="J6" s="39">
        <v>2</v>
      </c>
      <c r="K6" s="38" t="s">
        <v>46</v>
      </c>
      <c r="L6" s="40" t="s">
        <v>47</v>
      </c>
      <c r="M6" s="19"/>
      <c r="N6" s="41"/>
      <c r="P6" s="45"/>
    </row>
    <row r="7" spans="1:16" ht="30">
      <c r="A7" s="167"/>
      <c r="B7" s="167"/>
      <c r="C7" s="168"/>
      <c r="D7" s="44"/>
      <c r="E7" s="38" t="s">
        <v>48</v>
      </c>
      <c r="F7" s="38" t="s">
        <v>49</v>
      </c>
      <c r="G7" s="36"/>
      <c r="H7" s="169"/>
      <c r="I7" s="169"/>
      <c r="J7" s="39">
        <v>3</v>
      </c>
      <c r="K7" s="38" t="s">
        <v>50</v>
      </c>
      <c r="L7" s="40"/>
      <c r="M7" s="19"/>
      <c r="N7" s="41"/>
      <c r="P7" s="45"/>
    </row>
    <row r="8" spans="1:16" ht="151.5" customHeight="1">
      <c r="A8" s="167"/>
      <c r="B8" s="167"/>
      <c r="C8" s="168"/>
      <c r="D8" s="44"/>
      <c r="E8" s="170" t="s">
        <v>51</v>
      </c>
      <c r="F8" s="170" t="s">
        <v>52</v>
      </c>
      <c r="G8" s="36"/>
      <c r="H8" s="169"/>
      <c r="I8" s="169"/>
      <c r="J8" s="39">
        <v>4</v>
      </c>
      <c r="K8" s="38" t="s">
        <v>53</v>
      </c>
      <c r="L8" s="40" t="s">
        <v>54</v>
      </c>
      <c r="M8" s="19"/>
      <c r="N8" s="41"/>
      <c r="P8" s="45"/>
    </row>
    <row r="9" spans="1:16" ht="45">
      <c r="A9" s="167"/>
      <c r="B9" s="167"/>
      <c r="C9" s="168"/>
      <c r="D9" s="44"/>
      <c r="E9" s="170"/>
      <c r="F9" s="170"/>
      <c r="G9" s="46"/>
      <c r="H9" s="169"/>
      <c r="I9" s="169"/>
      <c r="J9" s="47">
        <v>5</v>
      </c>
      <c r="K9" s="48" t="s">
        <v>55</v>
      </c>
      <c r="L9" s="49"/>
      <c r="M9" s="19"/>
      <c r="N9" s="50"/>
      <c r="P9" s="51"/>
    </row>
    <row r="10" spans="1:16" ht="30">
      <c r="A10" s="167"/>
      <c r="B10" s="167"/>
      <c r="C10" s="168" t="s">
        <v>56</v>
      </c>
      <c r="D10" s="36"/>
      <c r="E10" s="171" t="s">
        <v>57</v>
      </c>
      <c r="F10" s="171" t="s">
        <v>58</v>
      </c>
      <c r="G10" s="36"/>
      <c r="H10" s="169">
        <v>15</v>
      </c>
      <c r="I10" s="169" t="s">
        <v>42</v>
      </c>
      <c r="J10" s="39">
        <v>1</v>
      </c>
      <c r="K10" s="38" t="s">
        <v>59</v>
      </c>
      <c r="L10" s="40" t="s">
        <v>60</v>
      </c>
      <c r="M10" s="19"/>
      <c r="N10" s="41"/>
      <c r="P10" s="52"/>
    </row>
    <row r="11" spans="1:16" ht="46.5" customHeight="1">
      <c r="A11" s="167"/>
      <c r="B11" s="167"/>
      <c r="C11" s="168"/>
      <c r="D11" s="44"/>
      <c r="E11" s="171"/>
      <c r="F11" s="171"/>
      <c r="G11" s="46"/>
      <c r="H11" s="169"/>
      <c r="I11" s="169"/>
      <c r="J11" s="53">
        <v>2</v>
      </c>
      <c r="K11" s="36" t="s">
        <v>61</v>
      </c>
      <c r="L11" s="54" t="s">
        <v>62</v>
      </c>
      <c r="M11" s="19"/>
      <c r="N11" s="41"/>
      <c r="P11" s="45"/>
    </row>
    <row r="12" spans="1:16" ht="45">
      <c r="A12" s="167"/>
      <c r="B12" s="167"/>
      <c r="C12" s="168"/>
      <c r="D12" s="44"/>
      <c r="E12" s="38" t="s">
        <v>48</v>
      </c>
      <c r="F12" s="38" t="s">
        <v>63</v>
      </c>
      <c r="G12" s="36"/>
      <c r="H12" s="169"/>
      <c r="I12" s="169"/>
      <c r="J12" s="55">
        <v>3</v>
      </c>
      <c r="K12" s="56" t="s">
        <v>64</v>
      </c>
      <c r="L12" s="57" t="s">
        <v>62</v>
      </c>
      <c r="M12" s="19"/>
      <c r="N12" s="41"/>
      <c r="P12" s="45"/>
    </row>
    <row r="13" spans="1:16" ht="15">
      <c r="A13" s="167"/>
      <c r="B13" s="167"/>
      <c r="C13" s="168"/>
      <c r="D13" s="44"/>
      <c r="E13" s="170" t="s">
        <v>51</v>
      </c>
      <c r="F13" s="170" t="s">
        <v>65</v>
      </c>
      <c r="G13" s="36"/>
      <c r="H13" s="169"/>
      <c r="I13" s="169"/>
      <c r="J13" s="39">
        <v>4</v>
      </c>
      <c r="K13" s="38" t="s">
        <v>66</v>
      </c>
      <c r="L13" s="40" t="s">
        <v>67</v>
      </c>
      <c r="M13" s="19"/>
      <c r="N13" s="41"/>
      <c r="P13" s="45"/>
    </row>
    <row r="14" spans="1:16" ht="32.25" customHeight="1">
      <c r="A14" s="167"/>
      <c r="B14" s="167"/>
      <c r="C14" s="168"/>
      <c r="D14" s="44"/>
      <c r="E14" s="170"/>
      <c r="F14" s="170"/>
      <c r="G14" s="46"/>
      <c r="H14" s="169"/>
      <c r="I14" s="169"/>
      <c r="J14" s="47">
        <v>5</v>
      </c>
      <c r="K14" s="48" t="s">
        <v>68</v>
      </c>
      <c r="L14" s="49" t="s">
        <v>69</v>
      </c>
      <c r="M14" s="19"/>
      <c r="N14" s="50"/>
      <c r="P14" s="51"/>
    </row>
    <row r="15" spans="1:16" ht="60">
      <c r="A15" s="167"/>
      <c r="B15" s="167"/>
      <c r="C15" s="168" t="s">
        <v>70</v>
      </c>
      <c r="D15" s="36"/>
      <c r="E15" s="38" t="s">
        <v>40</v>
      </c>
      <c r="F15" s="38" t="s">
        <v>71</v>
      </c>
      <c r="G15" s="36"/>
      <c r="H15" s="169">
        <v>15</v>
      </c>
      <c r="I15" s="169" t="s">
        <v>42</v>
      </c>
      <c r="J15" s="53">
        <v>1</v>
      </c>
      <c r="K15" s="36" t="s">
        <v>72</v>
      </c>
      <c r="L15" s="54"/>
      <c r="M15" s="19"/>
      <c r="N15" s="41"/>
      <c r="P15" s="52"/>
    </row>
    <row r="16" spans="1:16" ht="45">
      <c r="A16" s="167"/>
      <c r="B16" s="167"/>
      <c r="C16" s="168"/>
      <c r="D16" s="44"/>
      <c r="E16" s="56" t="s">
        <v>44</v>
      </c>
      <c r="F16" s="56" t="s">
        <v>45</v>
      </c>
      <c r="G16" s="36"/>
      <c r="H16" s="169"/>
      <c r="I16" s="169"/>
      <c r="J16" s="55">
        <v>2</v>
      </c>
      <c r="K16" s="56" t="s">
        <v>73</v>
      </c>
      <c r="L16" s="57"/>
      <c r="M16" s="19"/>
      <c r="N16" s="41"/>
      <c r="P16" s="45"/>
    </row>
    <row r="17" spans="1:16" ht="30">
      <c r="A17" s="167"/>
      <c r="B17" s="167"/>
      <c r="C17" s="168"/>
      <c r="D17" s="44"/>
      <c r="E17" s="170" t="s">
        <v>48</v>
      </c>
      <c r="F17" s="170" t="s">
        <v>74</v>
      </c>
      <c r="G17" s="36"/>
      <c r="H17" s="169"/>
      <c r="I17" s="169"/>
      <c r="J17" s="53">
        <v>3</v>
      </c>
      <c r="K17" s="36" t="s">
        <v>75</v>
      </c>
      <c r="L17" s="54"/>
      <c r="M17" s="19"/>
      <c r="N17" s="41"/>
      <c r="P17" s="45"/>
    </row>
    <row r="18" spans="1:16" ht="30">
      <c r="A18" s="167"/>
      <c r="B18" s="167"/>
      <c r="C18" s="168"/>
      <c r="D18" s="44"/>
      <c r="E18" s="170"/>
      <c r="F18" s="170"/>
      <c r="G18" s="46"/>
      <c r="H18" s="169"/>
      <c r="I18" s="169"/>
      <c r="J18" s="55">
        <v>4</v>
      </c>
      <c r="K18" s="56" t="s">
        <v>76</v>
      </c>
      <c r="L18" s="57"/>
      <c r="M18" s="19"/>
      <c r="N18" s="41"/>
      <c r="P18" s="45"/>
    </row>
    <row r="19" spans="1:16" ht="30">
      <c r="A19" s="167"/>
      <c r="B19" s="167"/>
      <c r="C19" s="168"/>
      <c r="D19" s="44"/>
      <c r="E19" s="170"/>
      <c r="F19" s="170"/>
      <c r="G19" s="46"/>
      <c r="H19" s="169"/>
      <c r="I19" s="169"/>
      <c r="J19" s="47">
        <v>5</v>
      </c>
      <c r="K19" s="48" t="s">
        <v>77</v>
      </c>
      <c r="L19" s="49"/>
      <c r="M19" s="19"/>
      <c r="N19" s="50"/>
      <c r="P19" s="51"/>
    </row>
    <row r="20" spans="4:14" ht="15">
      <c r="D20" s="44"/>
      <c r="G20" s="46"/>
      <c r="J20" s="59"/>
      <c r="K20" s="60"/>
      <c r="L20" s="61"/>
      <c r="M20" s="19"/>
      <c r="N20" s="59"/>
    </row>
    <row r="21" spans="4:15" ht="15">
      <c r="D21" s="44"/>
      <c r="G21" s="46"/>
      <c r="J21" s="59"/>
      <c r="K21" s="60"/>
      <c r="L21" s="61"/>
      <c r="M21" s="19"/>
      <c r="N21" s="62">
        <f>SUM(N5:N19)</f>
        <v>0</v>
      </c>
      <c r="O21" s="63" t="s">
        <v>78</v>
      </c>
    </row>
    <row r="22" spans="1:14" ht="13.5">
      <c r="A22" s="64"/>
      <c r="B22" s="64"/>
      <c r="C22" s="65"/>
      <c r="E22" s="66"/>
      <c r="F22" s="66"/>
      <c r="H22" s="65"/>
      <c r="I22" s="66"/>
      <c r="J22" s="67"/>
      <c r="K22" s="68"/>
      <c r="L22" s="69"/>
      <c r="M22" s="19"/>
      <c r="N22" s="67"/>
    </row>
    <row r="23" spans="1:16" ht="41.25">
      <c r="A23" s="70" t="s">
        <v>25</v>
      </c>
      <c r="B23" s="70" t="s">
        <v>26</v>
      </c>
      <c r="C23" s="71" t="s">
        <v>27</v>
      </c>
      <c r="D23" s="72"/>
      <c r="E23" s="172" t="s">
        <v>28</v>
      </c>
      <c r="F23" s="172"/>
      <c r="G23" s="73"/>
      <c r="H23" s="70" t="s">
        <v>29</v>
      </c>
      <c r="I23" s="70" t="s">
        <v>30</v>
      </c>
      <c r="J23" s="172" t="s">
        <v>31</v>
      </c>
      <c r="K23" s="172"/>
      <c r="L23" s="70" t="s">
        <v>32</v>
      </c>
      <c r="M23" s="26"/>
      <c r="N23" s="70" t="s">
        <v>33</v>
      </c>
      <c r="P23" s="27" t="s">
        <v>34</v>
      </c>
    </row>
    <row r="24" spans="1:16" ht="13.5">
      <c r="A24" s="28"/>
      <c r="B24" s="28"/>
      <c r="C24" s="28"/>
      <c r="E24" s="29" t="s">
        <v>35</v>
      </c>
      <c r="F24" s="29" t="s">
        <v>36</v>
      </c>
      <c r="G24" s="30"/>
      <c r="H24" s="74">
        <v>45</v>
      </c>
      <c r="I24" s="32"/>
      <c r="J24" s="28"/>
      <c r="K24" s="28"/>
      <c r="L24" s="33"/>
      <c r="M24" s="26"/>
      <c r="N24" s="34"/>
      <c r="P24" s="35"/>
    </row>
    <row r="25" spans="1:16" ht="30">
      <c r="A25" s="167" t="s">
        <v>79</v>
      </c>
      <c r="B25" s="167" t="s">
        <v>38</v>
      </c>
      <c r="C25" s="168" t="s">
        <v>80</v>
      </c>
      <c r="D25" s="36"/>
      <c r="E25" s="168" t="s">
        <v>40</v>
      </c>
      <c r="F25" s="168" t="s">
        <v>81</v>
      </c>
      <c r="G25" s="36"/>
      <c r="H25" s="169">
        <v>18</v>
      </c>
      <c r="I25" s="169" t="s">
        <v>42</v>
      </c>
      <c r="J25" s="53">
        <v>1</v>
      </c>
      <c r="K25" s="36" t="s">
        <v>82</v>
      </c>
      <c r="L25" s="54" t="s">
        <v>83</v>
      </c>
      <c r="M25" s="19"/>
      <c r="N25" s="75"/>
      <c r="P25" s="43"/>
    </row>
    <row r="26" spans="1:16" ht="30">
      <c r="A26" s="167"/>
      <c r="B26" s="167"/>
      <c r="C26" s="168"/>
      <c r="D26" s="44"/>
      <c r="E26" s="168"/>
      <c r="F26" s="168"/>
      <c r="G26" s="46"/>
      <c r="H26" s="169"/>
      <c r="I26" s="169"/>
      <c r="J26" s="55">
        <v>2</v>
      </c>
      <c r="K26" s="56" t="s">
        <v>84</v>
      </c>
      <c r="L26" s="57" t="s">
        <v>85</v>
      </c>
      <c r="M26" s="19"/>
      <c r="N26" s="75"/>
      <c r="P26" s="45"/>
    </row>
    <row r="27" spans="1:16" ht="90">
      <c r="A27" s="167"/>
      <c r="B27" s="167"/>
      <c r="C27" s="168"/>
      <c r="D27" s="44"/>
      <c r="E27" s="168"/>
      <c r="F27" s="168"/>
      <c r="G27" s="46"/>
      <c r="H27" s="169"/>
      <c r="I27" s="169"/>
      <c r="J27" s="53">
        <v>3</v>
      </c>
      <c r="K27" s="36" t="s">
        <v>86</v>
      </c>
      <c r="L27" s="54" t="s">
        <v>85</v>
      </c>
      <c r="M27" s="19"/>
      <c r="N27" s="75"/>
      <c r="P27" s="45"/>
    </row>
    <row r="28" spans="1:16" ht="45">
      <c r="A28" s="167"/>
      <c r="B28" s="167"/>
      <c r="C28" s="168"/>
      <c r="D28" s="44"/>
      <c r="E28" s="168"/>
      <c r="F28" s="168"/>
      <c r="G28" s="46"/>
      <c r="H28" s="169"/>
      <c r="I28" s="169"/>
      <c r="J28" s="55">
        <v>4</v>
      </c>
      <c r="K28" s="56" t="s">
        <v>87</v>
      </c>
      <c r="L28" s="57" t="s">
        <v>85</v>
      </c>
      <c r="M28" s="19"/>
      <c r="N28" s="75"/>
      <c r="P28" s="45"/>
    </row>
    <row r="29" spans="1:16" ht="30">
      <c r="A29" s="167"/>
      <c r="B29" s="167"/>
      <c r="C29" s="168"/>
      <c r="D29" s="44"/>
      <c r="E29" s="168"/>
      <c r="F29" s="168"/>
      <c r="G29" s="46"/>
      <c r="H29" s="169"/>
      <c r="I29" s="169"/>
      <c r="J29" s="39">
        <v>5</v>
      </c>
      <c r="K29" s="38" t="s">
        <v>88</v>
      </c>
      <c r="L29" s="40" t="s">
        <v>85</v>
      </c>
      <c r="M29" s="19"/>
      <c r="N29" s="75"/>
      <c r="P29" s="45"/>
    </row>
    <row r="30" spans="1:16" ht="45">
      <c r="A30" s="167"/>
      <c r="B30" s="167"/>
      <c r="C30" s="168"/>
      <c r="D30" s="44"/>
      <c r="E30" s="168"/>
      <c r="F30" s="168"/>
      <c r="G30" s="46"/>
      <c r="H30" s="169"/>
      <c r="I30" s="169"/>
      <c r="J30" s="47">
        <v>6</v>
      </c>
      <c r="K30" s="48" t="s">
        <v>89</v>
      </c>
      <c r="L30" s="49" t="s">
        <v>85</v>
      </c>
      <c r="M30" s="19"/>
      <c r="N30" s="50"/>
      <c r="P30" s="51"/>
    </row>
    <row r="31" spans="1:16" ht="105">
      <c r="A31" s="167"/>
      <c r="B31" s="167"/>
      <c r="C31" s="168" t="s">
        <v>90</v>
      </c>
      <c r="D31" s="36"/>
      <c r="E31" s="38" t="s">
        <v>40</v>
      </c>
      <c r="F31" s="38" t="s">
        <v>91</v>
      </c>
      <c r="G31" s="36"/>
      <c r="H31" s="169">
        <v>12</v>
      </c>
      <c r="I31" s="169" t="s">
        <v>42</v>
      </c>
      <c r="J31" s="53">
        <v>1</v>
      </c>
      <c r="K31" s="36" t="s">
        <v>92</v>
      </c>
      <c r="L31" s="54" t="s">
        <v>93</v>
      </c>
      <c r="M31" s="19"/>
      <c r="N31" s="75"/>
      <c r="P31" s="52"/>
    </row>
    <row r="32" spans="1:16" ht="45">
      <c r="A32" s="167"/>
      <c r="B32" s="167"/>
      <c r="C32" s="168"/>
      <c r="D32" s="44"/>
      <c r="E32" s="38" t="s">
        <v>57</v>
      </c>
      <c r="F32" s="38" t="s">
        <v>94</v>
      </c>
      <c r="G32" s="36"/>
      <c r="H32" s="169"/>
      <c r="I32" s="169"/>
      <c r="J32" s="55">
        <v>2</v>
      </c>
      <c r="K32" s="56" t="s">
        <v>95</v>
      </c>
      <c r="L32" s="57" t="s">
        <v>96</v>
      </c>
      <c r="M32" s="19"/>
      <c r="N32" s="75"/>
      <c r="P32" s="45"/>
    </row>
    <row r="33" spans="1:16" ht="90">
      <c r="A33" s="167"/>
      <c r="B33" s="167"/>
      <c r="C33" s="168"/>
      <c r="D33" s="44"/>
      <c r="E33" s="170" t="s">
        <v>48</v>
      </c>
      <c r="F33" s="170" t="s">
        <v>97</v>
      </c>
      <c r="G33" s="36"/>
      <c r="H33" s="169"/>
      <c r="I33" s="169"/>
      <c r="J33" s="39">
        <v>3</v>
      </c>
      <c r="K33" s="38" t="s">
        <v>98</v>
      </c>
      <c r="L33" s="40"/>
      <c r="M33" s="19"/>
      <c r="N33" s="75"/>
      <c r="P33" s="45"/>
    </row>
    <row r="34" spans="1:16" ht="75">
      <c r="A34" s="167"/>
      <c r="B34" s="167"/>
      <c r="C34" s="168"/>
      <c r="D34" s="44"/>
      <c r="E34" s="170"/>
      <c r="F34" s="170"/>
      <c r="G34" s="46"/>
      <c r="H34" s="169"/>
      <c r="I34" s="169"/>
      <c r="J34" s="47">
        <v>4</v>
      </c>
      <c r="K34" s="48" t="s">
        <v>99</v>
      </c>
      <c r="L34" s="49" t="s">
        <v>100</v>
      </c>
      <c r="M34" s="19"/>
      <c r="N34" s="50"/>
      <c r="P34" s="51"/>
    </row>
    <row r="35" spans="1:16" ht="60">
      <c r="A35" s="167"/>
      <c r="B35" s="167"/>
      <c r="C35" s="168" t="s">
        <v>101</v>
      </c>
      <c r="D35" s="36"/>
      <c r="E35" s="36" t="s">
        <v>40</v>
      </c>
      <c r="F35" s="36" t="s">
        <v>102</v>
      </c>
      <c r="G35" s="36"/>
      <c r="H35" s="169">
        <v>15</v>
      </c>
      <c r="I35" s="169" t="s">
        <v>42</v>
      </c>
      <c r="J35" s="53">
        <v>1</v>
      </c>
      <c r="K35" s="36" t="s">
        <v>103</v>
      </c>
      <c r="L35" s="54" t="s">
        <v>83</v>
      </c>
      <c r="M35" s="19"/>
      <c r="N35" s="75"/>
      <c r="P35" s="52"/>
    </row>
    <row r="36" spans="1:16" ht="105">
      <c r="A36" s="167"/>
      <c r="B36" s="167"/>
      <c r="C36" s="168"/>
      <c r="D36" s="44"/>
      <c r="E36" s="56" t="s">
        <v>57</v>
      </c>
      <c r="F36" s="56" t="s">
        <v>104</v>
      </c>
      <c r="G36" s="36"/>
      <c r="H36" s="169"/>
      <c r="I36" s="169"/>
      <c r="J36" s="55">
        <v>2</v>
      </c>
      <c r="K36" s="56" t="s">
        <v>105</v>
      </c>
      <c r="L36" s="57" t="s">
        <v>83</v>
      </c>
      <c r="M36" s="19"/>
      <c r="N36" s="75"/>
      <c r="P36" s="45"/>
    </row>
    <row r="37" spans="1:16" ht="30">
      <c r="A37" s="167"/>
      <c r="B37" s="167"/>
      <c r="C37" s="168"/>
      <c r="D37" s="44"/>
      <c r="E37" s="170" t="s">
        <v>48</v>
      </c>
      <c r="F37" s="170" t="s">
        <v>106</v>
      </c>
      <c r="G37" s="36"/>
      <c r="H37" s="169"/>
      <c r="I37" s="169"/>
      <c r="J37" s="53">
        <v>3</v>
      </c>
      <c r="K37" s="36" t="s">
        <v>107</v>
      </c>
      <c r="L37" s="54" t="s">
        <v>69</v>
      </c>
      <c r="M37" s="19"/>
      <c r="N37" s="75"/>
      <c r="P37" s="45"/>
    </row>
    <row r="38" spans="1:16" ht="60">
      <c r="A38" s="167"/>
      <c r="B38" s="167"/>
      <c r="C38" s="168"/>
      <c r="D38" s="44"/>
      <c r="E38" s="170"/>
      <c r="F38" s="170"/>
      <c r="G38" s="46"/>
      <c r="H38" s="169"/>
      <c r="I38" s="169"/>
      <c r="J38" s="55">
        <v>4</v>
      </c>
      <c r="K38" s="56" t="s">
        <v>108</v>
      </c>
      <c r="L38" s="57" t="s">
        <v>69</v>
      </c>
      <c r="M38" s="19"/>
      <c r="N38" s="75"/>
      <c r="P38" s="45"/>
    </row>
    <row r="39" spans="1:16" ht="30">
      <c r="A39" s="167"/>
      <c r="B39" s="167"/>
      <c r="C39" s="168"/>
      <c r="D39" s="44"/>
      <c r="E39" s="170"/>
      <c r="F39" s="170"/>
      <c r="G39" s="46"/>
      <c r="H39" s="169"/>
      <c r="I39" s="169"/>
      <c r="J39" s="47">
        <v>5</v>
      </c>
      <c r="K39" s="48" t="s">
        <v>109</v>
      </c>
      <c r="L39" s="49"/>
      <c r="M39" s="76"/>
      <c r="N39" s="50"/>
      <c r="P39" s="51"/>
    </row>
    <row r="40" spans="4:14" ht="15">
      <c r="D40" s="44"/>
      <c r="G40" s="46"/>
      <c r="J40" s="59"/>
      <c r="K40" s="60"/>
      <c r="L40" s="61"/>
      <c r="M40" s="76"/>
      <c r="N40" s="59"/>
    </row>
    <row r="41" spans="4:15" ht="15">
      <c r="D41" s="44"/>
      <c r="G41" s="46"/>
      <c r="J41" s="59"/>
      <c r="K41" s="60"/>
      <c r="L41" s="61"/>
      <c r="M41" s="76"/>
      <c r="N41" s="62">
        <f>SUM(N25:N39)</f>
        <v>0</v>
      </c>
      <c r="O41" s="63" t="s">
        <v>110</v>
      </c>
    </row>
    <row r="42" spans="1:14" ht="13.5">
      <c r="A42" s="77"/>
      <c r="B42" s="77"/>
      <c r="J42" s="78"/>
      <c r="K42" s="79"/>
      <c r="L42" s="80"/>
      <c r="M42" s="76"/>
      <c r="N42" s="78"/>
    </row>
    <row r="43" spans="1:16" ht="41.25">
      <c r="A43" s="70" t="s">
        <v>25</v>
      </c>
      <c r="B43" s="70" t="s">
        <v>26</v>
      </c>
      <c r="C43" s="71" t="s">
        <v>27</v>
      </c>
      <c r="D43" s="72"/>
      <c r="E43" s="172" t="s">
        <v>28</v>
      </c>
      <c r="F43" s="172"/>
      <c r="G43" s="73"/>
      <c r="H43" s="70" t="s">
        <v>29</v>
      </c>
      <c r="I43" s="70" t="s">
        <v>30</v>
      </c>
      <c r="J43" s="172" t="s">
        <v>31</v>
      </c>
      <c r="K43" s="172"/>
      <c r="L43" s="70" t="s">
        <v>32</v>
      </c>
      <c r="M43" s="26"/>
      <c r="N43" s="70" t="s">
        <v>33</v>
      </c>
      <c r="P43" s="27" t="s">
        <v>34</v>
      </c>
    </row>
    <row r="44" spans="1:16" ht="13.5">
      <c r="A44" s="28"/>
      <c r="B44" s="28"/>
      <c r="C44" s="28"/>
      <c r="E44" s="29" t="s">
        <v>35</v>
      </c>
      <c r="F44" s="29" t="s">
        <v>36</v>
      </c>
      <c r="G44" s="30"/>
      <c r="H44" s="74">
        <v>30</v>
      </c>
      <c r="I44" s="32"/>
      <c r="J44" s="28"/>
      <c r="K44" s="28"/>
      <c r="L44" s="33"/>
      <c r="M44" s="26"/>
      <c r="N44" s="34"/>
      <c r="P44" s="35"/>
    </row>
    <row r="45" spans="1:16" ht="44.25" customHeight="1">
      <c r="A45" s="167" t="s">
        <v>111</v>
      </c>
      <c r="B45" s="167" t="s">
        <v>38</v>
      </c>
      <c r="C45" s="168" t="s">
        <v>112</v>
      </c>
      <c r="D45" s="36"/>
      <c r="E45" s="81" t="s">
        <v>44</v>
      </c>
      <c r="F45" s="81" t="s">
        <v>113</v>
      </c>
      <c r="G45" s="36"/>
      <c r="H45" s="169">
        <v>12</v>
      </c>
      <c r="I45" s="169" t="s">
        <v>42</v>
      </c>
      <c r="J45" s="82">
        <v>1</v>
      </c>
      <c r="K45" s="81" t="s">
        <v>114</v>
      </c>
      <c r="L45" s="83"/>
      <c r="M45" s="19"/>
      <c r="N45" s="84"/>
      <c r="P45" s="43"/>
    </row>
    <row r="46" spans="1:16" ht="75">
      <c r="A46" s="167"/>
      <c r="B46" s="167"/>
      <c r="C46" s="168"/>
      <c r="D46" s="44"/>
      <c r="E46" s="56" t="s">
        <v>48</v>
      </c>
      <c r="F46" s="56" t="s">
        <v>115</v>
      </c>
      <c r="G46" s="36"/>
      <c r="H46" s="169"/>
      <c r="I46" s="169"/>
      <c r="J46" s="55">
        <v>2</v>
      </c>
      <c r="K46" s="56" t="s">
        <v>116</v>
      </c>
      <c r="L46" s="57"/>
      <c r="M46" s="19"/>
      <c r="N46" s="84"/>
      <c r="P46" s="45"/>
    </row>
    <row r="47" spans="1:16" ht="15">
      <c r="A47" s="167"/>
      <c r="B47" s="167"/>
      <c r="C47" s="168"/>
      <c r="D47" s="44"/>
      <c r="E47" s="170" t="s">
        <v>51</v>
      </c>
      <c r="F47" s="170" t="s">
        <v>117</v>
      </c>
      <c r="G47" s="36"/>
      <c r="H47" s="169"/>
      <c r="I47" s="169"/>
      <c r="J47" s="39">
        <v>3</v>
      </c>
      <c r="K47" s="38" t="s">
        <v>118</v>
      </c>
      <c r="L47" s="40"/>
      <c r="M47" s="19"/>
      <c r="N47" s="84"/>
      <c r="P47" s="45"/>
    </row>
    <row r="48" spans="1:16" ht="45">
      <c r="A48" s="167"/>
      <c r="B48" s="167"/>
      <c r="C48" s="168"/>
      <c r="D48" s="44"/>
      <c r="E48" s="170"/>
      <c r="F48" s="170"/>
      <c r="G48" s="46"/>
      <c r="H48" s="169"/>
      <c r="I48" s="169"/>
      <c r="J48" s="47">
        <v>4</v>
      </c>
      <c r="K48" s="48" t="s">
        <v>119</v>
      </c>
      <c r="L48" s="49"/>
      <c r="M48" s="19"/>
      <c r="N48" s="85"/>
      <c r="P48" s="51"/>
    </row>
    <row r="49" spans="1:16" ht="51.75" customHeight="1">
      <c r="A49" s="167"/>
      <c r="B49" s="167"/>
      <c r="C49" s="168" t="s">
        <v>120</v>
      </c>
      <c r="D49" s="36"/>
      <c r="E49" s="168" t="s">
        <v>48</v>
      </c>
      <c r="F49" s="168" t="s">
        <v>115</v>
      </c>
      <c r="G49" s="36"/>
      <c r="H49" s="173">
        <v>9</v>
      </c>
      <c r="I49" s="169" t="s">
        <v>42</v>
      </c>
      <c r="J49" s="53">
        <v>1</v>
      </c>
      <c r="K49" s="36" t="s">
        <v>121</v>
      </c>
      <c r="L49" s="54"/>
      <c r="N49" s="84"/>
      <c r="P49" s="52"/>
    </row>
    <row r="50" spans="1:16" ht="45">
      <c r="A50" s="167"/>
      <c r="B50" s="167"/>
      <c r="C50" s="168"/>
      <c r="D50" s="44"/>
      <c r="E50" s="168"/>
      <c r="F50" s="168"/>
      <c r="G50" s="46"/>
      <c r="H50" s="173"/>
      <c r="I50" s="169"/>
      <c r="J50" s="55">
        <v>2</v>
      </c>
      <c r="K50" s="56" t="s">
        <v>122</v>
      </c>
      <c r="L50" s="57" t="s">
        <v>123</v>
      </c>
      <c r="N50" s="84"/>
      <c r="P50" s="45"/>
    </row>
    <row r="51" spans="1:16" ht="58.5" customHeight="1">
      <c r="A51" s="167"/>
      <c r="B51" s="167"/>
      <c r="C51" s="168"/>
      <c r="D51" s="44"/>
      <c r="E51" s="168"/>
      <c r="F51" s="168"/>
      <c r="G51" s="46"/>
      <c r="H51" s="173"/>
      <c r="I51" s="169"/>
      <c r="J51" s="53">
        <v>3</v>
      </c>
      <c r="K51" s="36" t="s">
        <v>124</v>
      </c>
      <c r="L51" s="86"/>
      <c r="N51" s="85"/>
      <c r="P51" s="51"/>
    </row>
    <row r="52" spans="1:16" ht="60">
      <c r="A52" s="167"/>
      <c r="B52" s="167"/>
      <c r="C52" s="168" t="s">
        <v>125</v>
      </c>
      <c r="D52" s="36"/>
      <c r="E52" s="81" t="s">
        <v>40</v>
      </c>
      <c r="F52" s="81" t="s">
        <v>71</v>
      </c>
      <c r="G52" s="36"/>
      <c r="H52" s="173">
        <v>9</v>
      </c>
      <c r="I52" s="169" t="s">
        <v>42</v>
      </c>
      <c r="J52" s="174">
        <v>1</v>
      </c>
      <c r="K52" s="171" t="s">
        <v>126</v>
      </c>
      <c r="L52" s="175"/>
      <c r="N52" s="176"/>
      <c r="P52" s="192"/>
    </row>
    <row r="53" spans="1:16" ht="45">
      <c r="A53" s="167"/>
      <c r="B53" s="167"/>
      <c r="C53" s="168"/>
      <c r="D53" s="44"/>
      <c r="E53" s="56" t="s">
        <v>44</v>
      </c>
      <c r="F53" s="56" t="s">
        <v>127</v>
      </c>
      <c r="G53" s="36"/>
      <c r="H53" s="173"/>
      <c r="I53" s="169"/>
      <c r="J53" s="174"/>
      <c r="K53" s="171"/>
      <c r="L53" s="175"/>
      <c r="N53" s="177"/>
      <c r="P53" s="192"/>
    </row>
    <row r="54" spans="1:16" ht="135">
      <c r="A54" s="167"/>
      <c r="B54" s="167"/>
      <c r="C54" s="168"/>
      <c r="D54" s="44"/>
      <c r="E54" s="36" t="s">
        <v>57</v>
      </c>
      <c r="F54" s="36" t="s">
        <v>128</v>
      </c>
      <c r="G54" s="36"/>
      <c r="H54" s="173"/>
      <c r="I54" s="169"/>
      <c r="J54" s="178">
        <v>2</v>
      </c>
      <c r="K54" s="179" t="s">
        <v>129</v>
      </c>
      <c r="L54" s="179" t="s">
        <v>130</v>
      </c>
      <c r="N54" s="176"/>
      <c r="P54" s="191"/>
    </row>
    <row r="55" spans="1:16" ht="60">
      <c r="A55" s="167"/>
      <c r="B55" s="167"/>
      <c r="C55" s="168"/>
      <c r="D55" s="44"/>
      <c r="E55" s="56" t="s">
        <v>48</v>
      </c>
      <c r="F55" s="56" t="s">
        <v>131</v>
      </c>
      <c r="G55" s="36"/>
      <c r="H55" s="173"/>
      <c r="I55" s="169"/>
      <c r="J55" s="178"/>
      <c r="K55" s="179"/>
      <c r="L55" s="179"/>
      <c r="N55" s="177"/>
      <c r="P55" s="191"/>
    </row>
    <row r="56" spans="1:16" ht="30">
      <c r="A56" s="167"/>
      <c r="B56" s="167"/>
      <c r="C56" s="168"/>
      <c r="D56" s="44"/>
      <c r="E56" s="48" t="s">
        <v>51</v>
      </c>
      <c r="F56" s="48" t="s">
        <v>117</v>
      </c>
      <c r="G56" s="36"/>
      <c r="H56" s="173"/>
      <c r="I56" s="169"/>
      <c r="J56" s="47">
        <v>3</v>
      </c>
      <c r="K56" s="48" t="s">
        <v>132</v>
      </c>
      <c r="L56" s="49"/>
      <c r="N56" s="85"/>
      <c r="P56" s="51"/>
    </row>
    <row r="57" ht="13.5">
      <c r="L57" s="80"/>
    </row>
    <row r="58" spans="12:15" ht="15">
      <c r="L58" s="80"/>
      <c r="N58" s="62">
        <f>SUM(N45:N56)</f>
        <v>0</v>
      </c>
      <c r="O58" s="63" t="s">
        <v>133</v>
      </c>
    </row>
    <row r="59" ht="13.5">
      <c r="L59" s="80"/>
    </row>
    <row r="60" spans="12:15" ht="15">
      <c r="L60" s="88" t="s">
        <v>134</v>
      </c>
      <c r="N60" s="62">
        <f>N21+N41+N58</f>
        <v>0</v>
      </c>
      <c r="O60" s="63" t="s">
        <v>135</v>
      </c>
    </row>
    <row r="61" ht="13.5">
      <c r="L61" s="80"/>
    </row>
    <row r="62" ht="13.5">
      <c r="L62" s="80"/>
    </row>
    <row r="63" ht="13.5">
      <c r="L63" s="80"/>
    </row>
    <row r="64" ht="13.5">
      <c r="L64" s="80"/>
    </row>
    <row r="65" ht="13.5">
      <c r="L65" s="80"/>
    </row>
    <row r="66" ht="13.5">
      <c r="L66" s="80"/>
    </row>
    <row r="67" ht="13.5">
      <c r="L67" s="80"/>
    </row>
    <row r="68" ht="13.5">
      <c r="L68" s="80"/>
    </row>
  </sheetData>
  <sheetProtection password="A9BA" sheet="1" objects="1" scenarios="1"/>
  <mergeCells count="69">
    <mergeCell ref="J52:J53"/>
    <mergeCell ref="K52:K53"/>
    <mergeCell ref="L52:L53"/>
    <mergeCell ref="N52:N53"/>
    <mergeCell ref="P52:P53"/>
    <mergeCell ref="J54:J55"/>
    <mergeCell ref="K54:K55"/>
    <mergeCell ref="L54:L55"/>
    <mergeCell ref="N54:N55"/>
    <mergeCell ref="P54:P55"/>
    <mergeCell ref="E49:E51"/>
    <mergeCell ref="F49:F51"/>
    <mergeCell ref="H49:H51"/>
    <mergeCell ref="I49:I51"/>
    <mergeCell ref="C52:C56"/>
    <mergeCell ref="H52:H56"/>
    <mergeCell ref="I52:I56"/>
    <mergeCell ref="E43:F43"/>
    <mergeCell ref="J43:K43"/>
    <mergeCell ref="A45:A56"/>
    <mergeCell ref="B45:B56"/>
    <mergeCell ref="C45:C48"/>
    <mergeCell ref="H45:H48"/>
    <mergeCell ref="I45:I48"/>
    <mergeCell ref="E47:E48"/>
    <mergeCell ref="F47:F48"/>
    <mergeCell ref="C49:C51"/>
    <mergeCell ref="I31:I34"/>
    <mergeCell ref="E33:E34"/>
    <mergeCell ref="F33:F34"/>
    <mergeCell ref="C35:C39"/>
    <mergeCell ref="H35:H39"/>
    <mergeCell ref="I35:I39"/>
    <mergeCell ref="E37:E39"/>
    <mergeCell ref="F37:F39"/>
    <mergeCell ref="J23:K23"/>
    <mergeCell ref="A25:A39"/>
    <mergeCell ref="B25:B39"/>
    <mergeCell ref="C25:C30"/>
    <mergeCell ref="E25:E30"/>
    <mergeCell ref="F25:F30"/>
    <mergeCell ref="H25:H30"/>
    <mergeCell ref="I25:I30"/>
    <mergeCell ref="C31:C34"/>
    <mergeCell ref="H31:H34"/>
    <mergeCell ref="C15:C19"/>
    <mergeCell ref="H15:H19"/>
    <mergeCell ref="I15:I19"/>
    <mergeCell ref="E17:E19"/>
    <mergeCell ref="F17:F19"/>
    <mergeCell ref="E23:F23"/>
    <mergeCell ref="F8:F9"/>
    <mergeCell ref="C10:C14"/>
    <mergeCell ref="E10:E11"/>
    <mergeCell ref="F10:F11"/>
    <mergeCell ref="H10:H14"/>
    <mergeCell ref="I10:I14"/>
    <mergeCell ref="E13:E14"/>
    <mergeCell ref="F13:F14"/>
    <mergeCell ref="A1:L1"/>
    <mergeCell ref="A2:L2"/>
    <mergeCell ref="E3:F3"/>
    <mergeCell ref="J3:K3"/>
    <mergeCell ref="A5:A19"/>
    <mergeCell ref="B5:B19"/>
    <mergeCell ref="C5:C9"/>
    <mergeCell ref="H5:H9"/>
    <mergeCell ref="I5:I9"/>
    <mergeCell ref="E8:E9"/>
  </mergeCells>
  <dataValidations count="1">
    <dataValidation type="list" allowBlank="1" sqref="N5:N19 N45:N52 N54 N56 N25:N39">
      <formula1>"0,3"</formula1>
    </dataValidation>
  </dataValidations>
  <printOptions horizontalCentered="1"/>
  <pageMargins left="0.39370078740157477" right="0.39370078740157477" top="0.4334645669291338" bottom="0.7874015748031495" header="0.39370078740157477" footer="0.39370078740157477"/>
  <pageSetup firstPageNumber="1" useFirstPageNumber="1" fitToHeight="3" fitToWidth="1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E19" sqref="E19"/>
    </sheetView>
  </sheetViews>
  <sheetFormatPr defaultColWidth="9" defaultRowHeight="14.25"/>
  <cols>
    <col min="1" max="1" width="10.69921875" style="0" customWidth="1"/>
    <col min="2" max="2" width="60.5" style="0" customWidth="1"/>
    <col min="3" max="3" width="17.69921875" style="0" customWidth="1"/>
    <col min="4" max="4" width="3.19921875" style="0" customWidth="1"/>
    <col min="5" max="5" width="12.69921875" style="107" customWidth="1"/>
  </cols>
  <sheetData>
    <row r="1" spans="1:5" ht="30.75">
      <c r="A1" s="90"/>
      <c r="B1" s="91" t="s">
        <v>136</v>
      </c>
      <c r="C1" s="27" t="s">
        <v>137</v>
      </c>
      <c r="E1" s="27" t="s">
        <v>33</v>
      </c>
    </row>
    <row r="2" spans="1:5" ht="30.75">
      <c r="A2" s="92">
        <v>1</v>
      </c>
      <c r="B2" s="93" t="s">
        <v>138</v>
      </c>
      <c r="C2" s="94"/>
      <c r="E2" s="94"/>
    </row>
    <row r="3" spans="1:5" ht="15">
      <c r="A3" s="95" t="s">
        <v>139</v>
      </c>
      <c r="B3" s="96" t="s">
        <v>140</v>
      </c>
      <c r="C3" s="97">
        <v>0</v>
      </c>
      <c r="E3" s="98"/>
    </row>
    <row r="4" spans="1:5" ht="15">
      <c r="A4" s="99" t="s">
        <v>141</v>
      </c>
      <c r="B4" s="100" t="s">
        <v>142</v>
      </c>
      <c r="C4" s="101">
        <v>5</v>
      </c>
      <c r="E4" s="102"/>
    </row>
    <row r="5" spans="1:5" ht="15">
      <c r="A5" s="95" t="s">
        <v>143</v>
      </c>
      <c r="B5" s="96" t="s">
        <v>144</v>
      </c>
      <c r="C5" s="97">
        <v>10</v>
      </c>
      <c r="E5" s="98"/>
    </row>
    <row r="6" spans="1:5" ht="30" customHeight="1">
      <c r="A6" s="92" t="s">
        <v>145</v>
      </c>
      <c r="B6" s="93" t="s">
        <v>146</v>
      </c>
      <c r="C6" s="94"/>
      <c r="E6" s="94"/>
    </row>
    <row r="7" spans="1:5" ht="15">
      <c r="A7" s="95" t="s">
        <v>147</v>
      </c>
      <c r="B7" s="96" t="s">
        <v>148</v>
      </c>
      <c r="C7" s="97">
        <v>0</v>
      </c>
      <c r="E7" s="98"/>
    </row>
    <row r="8" spans="1:5" ht="15">
      <c r="A8" s="99" t="s">
        <v>149</v>
      </c>
      <c r="B8" s="100" t="s">
        <v>150</v>
      </c>
      <c r="C8" s="101">
        <v>5</v>
      </c>
      <c r="E8" s="102"/>
    </row>
    <row r="9" spans="1:5" ht="15">
      <c r="A9" s="95" t="s">
        <v>151</v>
      </c>
      <c r="B9" s="96" t="s">
        <v>152</v>
      </c>
      <c r="C9" s="97">
        <v>10</v>
      </c>
      <c r="E9" s="98"/>
    </row>
    <row r="10" spans="1:5" ht="30.75" customHeight="1">
      <c r="A10" s="92" t="s">
        <v>153</v>
      </c>
      <c r="B10" s="93" t="s">
        <v>154</v>
      </c>
      <c r="C10" s="94"/>
      <c r="E10" s="94"/>
    </row>
    <row r="11" spans="1:5" ht="15">
      <c r="A11" s="95" t="s">
        <v>155</v>
      </c>
      <c r="B11" s="103" t="s">
        <v>156</v>
      </c>
      <c r="C11" s="97">
        <v>0</v>
      </c>
      <c r="E11" s="98"/>
    </row>
    <row r="12" spans="1:5" ht="15">
      <c r="A12" s="99" t="s">
        <v>157</v>
      </c>
      <c r="B12" s="100" t="s">
        <v>158</v>
      </c>
      <c r="C12" s="101">
        <v>5</v>
      </c>
      <c r="E12" s="102"/>
    </row>
    <row r="13" spans="1:5" ht="15">
      <c r="A13" s="95" t="s">
        <v>159</v>
      </c>
      <c r="B13" s="96" t="s">
        <v>160</v>
      </c>
      <c r="C13" s="97">
        <v>10</v>
      </c>
      <c r="E13" s="98"/>
    </row>
    <row r="14" spans="1:5" ht="30" customHeight="1">
      <c r="A14" s="92" t="s">
        <v>161</v>
      </c>
      <c r="B14" s="93" t="s">
        <v>162</v>
      </c>
      <c r="C14" s="94"/>
      <c r="E14" s="94"/>
    </row>
    <row r="15" spans="1:5" ht="15">
      <c r="A15" s="95" t="s">
        <v>163</v>
      </c>
      <c r="B15" s="96" t="s">
        <v>164</v>
      </c>
      <c r="C15" s="97">
        <v>0</v>
      </c>
      <c r="E15" s="160"/>
    </row>
    <row r="16" spans="1:5" ht="15">
      <c r="A16" s="99" t="s">
        <v>165</v>
      </c>
      <c r="B16" s="100" t="s">
        <v>166</v>
      </c>
      <c r="C16" s="101">
        <v>5</v>
      </c>
      <c r="E16" s="161"/>
    </row>
    <row r="17" spans="1:5" ht="15">
      <c r="A17" s="95" t="s">
        <v>167</v>
      </c>
      <c r="B17" s="96" t="s">
        <v>168</v>
      </c>
      <c r="C17" s="97">
        <v>10</v>
      </c>
      <c r="E17" s="160"/>
    </row>
    <row r="18" spans="1:5" ht="15">
      <c r="A18" s="99" t="s">
        <v>169</v>
      </c>
      <c r="B18" s="100" t="s">
        <v>170</v>
      </c>
      <c r="C18" s="104">
        <v>10</v>
      </c>
      <c r="E18" s="105"/>
    </row>
    <row r="19" spans="1:5" ht="15">
      <c r="A19" s="95" t="s">
        <v>171</v>
      </c>
      <c r="B19" s="96" t="s">
        <v>172</v>
      </c>
      <c r="C19" s="106">
        <v>15</v>
      </c>
      <c r="E19" s="75"/>
    </row>
    <row r="20" spans="1:5" ht="26.25" customHeight="1">
      <c r="A20" s="90"/>
      <c r="B20" s="91" t="s">
        <v>173</v>
      </c>
      <c r="C20" s="27">
        <v>45</v>
      </c>
      <c r="E20" s="27">
        <f>SUM(E3:E19)</f>
        <v>0</v>
      </c>
    </row>
  </sheetData>
  <sheetProtection password="B0F3" sheet="1" objects="1" scenarios="1"/>
  <printOptions horizontalCentered="1"/>
  <pageMargins left="0.39370078740157477" right="0.39370078740157477" top="0.4334645669291338" bottom="0.7874015748031495" header="0.39370078740157477" footer="0.39370078740157477"/>
  <pageSetup firstPageNumber="1" useFirstPageNumber="1" fitToHeight="3" fitToWidth="1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H27">
      <selection activeCell="K5" sqref="K5"/>
    </sheetView>
  </sheetViews>
  <sheetFormatPr defaultColWidth="9" defaultRowHeight="14.25"/>
  <cols>
    <col min="1" max="1" width="10.69921875" style="0" customWidth="1"/>
    <col min="2" max="2" width="12.5" style="0" customWidth="1"/>
    <col min="3" max="3" width="27" style="0" customWidth="1"/>
    <col min="4" max="4" width="11.5" style="0" customWidth="1"/>
    <col min="5" max="5" width="1.8984375" style="0" customWidth="1"/>
    <col min="6" max="6" width="11.69921875" style="0" customWidth="1"/>
    <col min="7" max="7" width="26.69921875" style="0" customWidth="1"/>
    <col min="8" max="8" width="44.09765625" style="0" customWidth="1"/>
    <col min="9" max="9" width="71.3984375" style="0" customWidth="1"/>
    <col min="10" max="10" width="2.5" style="0" customWidth="1"/>
    <col min="11" max="11" width="12.59765625" style="0" customWidth="1"/>
    <col min="12" max="12" width="2.19921875" style="0" customWidth="1"/>
    <col min="13" max="13" width="53.09765625" style="0" customWidth="1"/>
  </cols>
  <sheetData>
    <row r="1" spans="1:9" ht="21">
      <c r="A1" s="180" t="s">
        <v>174</v>
      </c>
      <c r="B1" s="180"/>
      <c r="C1" s="180"/>
      <c r="D1" s="180"/>
      <c r="E1" s="180"/>
      <c r="F1" s="180"/>
      <c r="G1" s="180"/>
      <c r="H1" s="180"/>
      <c r="I1" s="180"/>
    </row>
    <row r="2" spans="1:9" ht="17.25">
      <c r="A2" s="108"/>
      <c r="B2" s="109"/>
      <c r="C2" s="110"/>
      <c r="D2" s="109"/>
      <c r="E2" s="109"/>
      <c r="F2" s="111"/>
      <c r="G2" s="110"/>
      <c r="H2" s="112"/>
      <c r="I2" s="110"/>
    </row>
    <row r="3" spans="1:13" ht="46.5">
      <c r="A3" s="27" t="s">
        <v>25</v>
      </c>
      <c r="B3" s="27" t="s">
        <v>26</v>
      </c>
      <c r="C3" s="113" t="s">
        <v>27</v>
      </c>
      <c r="D3" s="27" t="s">
        <v>29</v>
      </c>
      <c r="E3" s="114"/>
      <c r="F3" s="27" t="s">
        <v>175</v>
      </c>
      <c r="G3" s="27" t="s">
        <v>31</v>
      </c>
      <c r="H3" s="27" t="s">
        <v>176</v>
      </c>
      <c r="I3" s="27" t="s">
        <v>177</v>
      </c>
      <c r="K3" s="27" t="s">
        <v>33</v>
      </c>
      <c r="M3" s="27" t="s">
        <v>34</v>
      </c>
    </row>
    <row r="4" spans="1:13" ht="13.5">
      <c r="A4" s="115"/>
      <c r="B4" s="115"/>
      <c r="C4" s="115"/>
      <c r="D4" s="35">
        <v>34</v>
      </c>
      <c r="E4" s="116"/>
      <c r="F4" s="117"/>
      <c r="G4" s="117"/>
      <c r="H4" s="117"/>
      <c r="I4" s="35"/>
      <c r="K4" s="35"/>
      <c r="M4" s="35"/>
    </row>
    <row r="5" spans="1:13" ht="60">
      <c r="A5" s="181" t="s">
        <v>178</v>
      </c>
      <c r="B5" s="181" t="s">
        <v>179</v>
      </c>
      <c r="C5" s="118" t="s">
        <v>180</v>
      </c>
      <c r="D5" s="119">
        <v>9</v>
      </c>
      <c r="E5" s="120"/>
      <c r="F5" s="121" t="s">
        <v>181</v>
      </c>
      <c r="G5" s="122" t="s">
        <v>182</v>
      </c>
      <c r="H5" s="122" t="s">
        <v>183</v>
      </c>
      <c r="I5" s="122" t="s">
        <v>184</v>
      </c>
      <c r="K5" s="123"/>
      <c r="M5" s="43"/>
    </row>
    <row r="6" spans="1:13" ht="210">
      <c r="A6" s="181"/>
      <c r="B6" s="181"/>
      <c r="C6" s="124" t="s">
        <v>185</v>
      </c>
      <c r="D6" s="104">
        <v>10</v>
      </c>
      <c r="E6" s="120"/>
      <c r="F6" s="104" t="s">
        <v>186</v>
      </c>
      <c r="G6" s="124" t="s">
        <v>187</v>
      </c>
      <c r="H6" s="125" t="s">
        <v>188</v>
      </c>
      <c r="I6" s="124" t="s">
        <v>189</v>
      </c>
      <c r="K6" s="126"/>
      <c r="M6" s="45"/>
    </row>
    <row r="7" spans="1:13" ht="345">
      <c r="A7" s="181"/>
      <c r="B7" s="181"/>
      <c r="C7" s="127" t="s">
        <v>190</v>
      </c>
      <c r="D7" s="106">
        <v>10</v>
      </c>
      <c r="E7" s="120"/>
      <c r="F7" s="106" t="s">
        <v>186</v>
      </c>
      <c r="G7" s="127" t="s">
        <v>187</v>
      </c>
      <c r="H7" s="128" t="s">
        <v>188</v>
      </c>
      <c r="I7" s="127" t="s">
        <v>191</v>
      </c>
      <c r="K7" s="129"/>
      <c r="M7" s="130"/>
    </row>
    <row r="8" spans="1:13" ht="75">
      <c r="A8" s="181"/>
      <c r="B8" s="181"/>
      <c r="C8" s="124" t="s">
        <v>192</v>
      </c>
      <c r="D8" s="104">
        <v>2.5</v>
      </c>
      <c r="E8" s="120"/>
      <c r="F8" s="104" t="s">
        <v>193</v>
      </c>
      <c r="G8" s="124" t="s">
        <v>194</v>
      </c>
      <c r="H8" s="125" t="s">
        <v>195</v>
      </c>
      <c r="I8" s="124" t="s">
        <v>196</v>
      </c>
      <c r="K8" s="126"/>
      <c r="M8" s="45"/>
    </row>
    <row r="9" spans="1:13" ht="75">
      <c r="A9" s="181"/>
      <c r="B9" s="181"/>
      <c r="C9" s="131" t="s">
        <v>197</v>
      </c>
      <c r="D9" s="132">
        <v>2.5</v>
      </c>
      <c r="E9" s="120"/>
      <c r="F9" s="132" t="s">
        <v>193</v>
      </c>
      <c r="G9" s="133" t="s">
        <v>194</v>
      </c>
      <c r="H9" s="133" t="s">
        <v>195</v>
      </c>
      <c r="I9" s="133"/>
      <c r="K9" s="134"/>
      <c r="M9" s="135"/>
    </row>
    <row r="10" spans="1:13" ht="15">
      <c r="A10" s="109"/>
      <c r="B10" s="109"/>
      <c r="C10" s="127"/>
      <c r="D10" s="106"/>
      <c r="E10" s="120"/>
      <c r="F10" s="106"/>
      <c r="G10" s="128"/>
      <c r="H10" s="128"/>
      <c r="I10" s="128"/>
      <c r="K10" s="106"/>
      <c r="M10" s="106"/>
    </row>
    <row r="11" spans="1:13" ht="46.5">
      <c r="A11" s="27" t="s">
        <v>25</v>
      </c>
      <c r="B11" s="27" t="s">
        <v>26</v>
      </c>
      <c r="C11" s="113" t="s">
        <v>27</v>
      </c>
      <c r="D11" s="27" t="s">
        <v>29</v>
      </c>
      <c r="E11" s="114"/>
      <c r="F11" s="27" t="s">
        <v>175</v>
      </c>
      <c r="G11" s="27" t="s">
        <v>31</v>
      </c>
      <c r="H11" s="27" t="s">
        <v>176</v>
      </c>
      <c r="I11" s="27" t="s">
        <v>177</v>
      </c>
      <c r="K11" s="27" t="s">
        <v>33</v>
      </c>
      <c r="M11" s="27" t="s">
        <v>34</v>
      </c>
    </row>
    <row r="12" spans="1:13" ht="13.5">
      <c r="A12" s="136"/>
      <c r="B12" s="136"/>
      <c r="C12" s="136"/>
      <c r="D12" s="137">
        <v>24.5</v>
      </c>
      <c r="E12" s="116"/>
      <c r="F12" s="138"/>
      <c r="G12" s="138"/>
      <c r="H12" s="138"/>
      <c r="I12" s="137"/>
      <c r="K12" s="137"/>
      <c r="M12" s="137"/>
    </row>
    <row r="13" spans="1:13" ht="90">
      <c r="A13" s="181" t="s">
        <v>198</v>
      </c>
      <c r="B13" s="182" t="s">
        <v>179</v>
      </c>
      <c r="C13" s="118" t="s">
        <v>199</v>
      </c>
      <c r="D13" s="119">
        <v>12</v>
      </c>
      <c r="E13" s="120"/>
      <c r="F13" s="121" t="s">
        <v>181</v>
      </c>
      <c r="G13" s="122" t="s">
        <v>200</v>
      </c>
      <c r="H13" s="122" t="s">
        <v>201</v>
      </c>
      <c r="I13" s="122" t="s">
        <v>202</v>
      </c>
      <c r="K13" s="123"/>
      <c r="M13" s="43"/>
    </row>
    <row r="14" spans="1:13" ht="195">
      <c r="A14" s="181"/>
      <c r="B14" s="182"/>
      <c r="C14" s="124" t="s">
        <v>203</v>
      </c>
      <c r="D14" s="104">
        <v>5</v>
      </c>
      <c r="E14" s="120"/>
      <c r="F14" s="104" t="s">
        <v>186</v>
      </c>
      <c r="G14" s="125" t="s">
        <v>204</v>
      </c>
      <c r="H14" s="125" t="s">
        <v>205</v>
      </c>
      <c r="I14" s="124" t="s">
        <v>206</v>
      </c>
      <c r="K14" s="126"/>
      <c r="M14" s="45"/>
    </row>
    <row r="15" spans="1:13" ht="60">
      <c r="A15" s="181"/>
      <c r="B15" s="183" t="s">
        <v>207</v>
      </c>
      <c r="C15" s="124" t="s">
        <v>208</v>
      </c>
      <c r="D15" s="104">
        <v>5</v>
      </c>
      <c r="E15" s="120"/>
      <c r="F15" s="139" t="s">
        <v>181</v>
      </c>
      <c r="G15" s="140" t="s">
        <v>209</v>
      </c>
      <c r="H15" s="141" t="s">
        <v>210</v>
      </c>
      <c r="I15" s="140" t="s">
        <v>211</v>
      </c>
      <c r="K15" s="126"/>
      <c r="M15" s="45"/>
    </row>
    <row r="16" spans="1:13" ht="60">
      <c r="A16" s="181"/>
      <c r="B16" s="183"/>
      <c r="C16" s="131" t="s">
        <v>212</v>
      </c>
      <c r="D16" s="132">
        <v>2.5</v>
      </c>
      <c r="E16" s="120"/>
      <c r="F16" s="132" t="s">
        <v>181</v>
      </c>
      <c r="G16" s="131" t="s">
        <v>213</v>
      </c>
      <c r="H16" s="133" t="s">
        <v>214</v>
      </c>
      <c r="I16" s="131" t="s">
        <v>211</v>
      </c>
      <c r="K16" s="134"/>
      <c r="M16" s="135"/>
    </row>
    <row r="17" spans="1:13" ht="15">
      <c r="A17" s="109"/>
      <c r="B17" s="109"/>
      <c r="C17" s="127"/>
      <c r="D17" s="106"/>
      <c r="E17" s="120"/>
      <c r="F17" s="106"/>
      <c r="G17" s="127"/>
      <c r="H17" s="128"/>
      <c r="I17" s="127"/>
      <c r="K17" s="106"/>
      <c r="M17" s="106"/>
    </row>
    <row r="18" spans="1:13" ht="46.5">
      <c r="A18" s="27" t="s">
        <v>25</v>
      </c>
      <c r="B18" s="27" t="s">
        <v>26</v>
      </c>
      <c r="C18" s="113" t="s">
        <v>27</v>
      </c>
      <c r="D18" s="27" t="s">
        <v>29</v>
      </c>
      <c r="E18" s="114"/>
      <c r="F18" s="27" t="s">
        <v>175</v>
      </c>
      <c r="G18" s="27" t="s">
        <v>31</v>
      </c>
      <c r="H18" s="27" t="s">
        <v>176</v>
      </c>
      <c r="I18" s="27" t="s">
        <v>177</v>
      </c>
      <c r="K18" s="27" t="s">
        <v>33</v>
      </c>
      <c r="M18" s="27" t="s">
        <v>34</v>
      </c>
    </row>
    <row r="19" spans="1:13" ht="13.5">
      <c r="A19" s="115"/>
      <c r="B19" s="115"/>
      <c r="C19" s="115"/>
      <c r="D19" s="35">
        <v>41.5</v>
      </c>
      <c r="E19" s="116"/>
      <c r="F19" s="117"/>
      <c r="G19" s="117"/>
      <c r="H19" s="117"/>
      <c r="I19" s="35"/>
      <c r="K19" s="35"/>
      <c r="M19" s="35"/>
    </row>
    <row r="20" spans="1:13" ht="120">
      <c r="A20" s="181" t="s">
        <v>215</v>
      </c>
      <c r="B20" s="184" t="s">
        <v>179</v>
      </c>
      <c r="C20" s="127" t="s">
        <v>216</v>
      </c>
      <c r="D20" s="106">
        <v>2.5</v>
      </c>
      <c r="E20" s="120"/>
      <c r="F20" s="106" t="s">
        <v>193</v>
      </c>
      <c r="G20" s="128" t="s">
        <v>194</v>
      </c>
      <c r="H20" s="128" t="s">
        <v>195</v>
      </c>
      <c r="I20" s="128" t="s">
        <v>217</v>
      </c>
      <c r="K20" s="129"/>
      <c r="M20" s="130"/>
    </row>
    <row r="21" spans="1:13" ht="135">
      <c r="A21" s="181"/>
      <c r="B21" s="184"/>
      <c r="C21" s="124" t="s">
        <v>218</v>
      </c>
      <c r="D21" s="104">
        <v>2.5</v>
      </c>
      <c r="E21" s="120"/>
      <c r="F21" s="104" t="s">
        <v>186</v>
      </c>
      <c r="G21" s="124" t="s">
        <v>187</v>
      </c>
      <c r="H21" s="125" t="s">
        <v>219</v>
      </c>
      <c r="I21" s="124" t="s">
        <v>220</v>
      </c>
      <c r="K21" s="126"/>
      <c r="M21" s="45"/>
    </row>
    <row r="22" spans="1:13" ht="165">
      <c r="A22" s="181"/>
      <c r="B22" s="183" t="s">
        <v>207</v>
      </c>
      <c r="C22" s="127" t="s">
        <v>221</v>
      </c>
      <c r="D22" s="106">
        <v>5</v>
      </c>
      <c r="E22" s="120"/>
      <c r="F22" s="106" t="s">
        <v>193</v>
      </c>
      <c r="G22" s="128" t="s">
        <v>194</v>
      </c>
      <c r="H22" s="128" t="s">
        <v>222</v>
      </c>
      <c r="I22" s="128" t="s">
        <v>223</v>
      </c>
      <c r="K22" s="129"/>
      <c r="M22" s="130"/>
    </row>
    <row r="23" spans="1:13" ht="45">
      <c r="A23" s="181"/>
      <c r="B23" s="183"/>
      <c r="C23" s="124" t="s">
        <v>224</v>
      </c>
      <c r="D23" s="104">
        <v>14</v>
      </c>
      <c r="E23" s="120"/>
      <c r="F23" s="104" t="s">
        <v>181</v>
      </c>
      <c r="G23" s="124" t="s">
        <v>225</v>
      </c>
      <c r="H23" s="125" t="s">
        <v>226</v>
      </c>
      <c r="I23" s="124" t="s">
        <v>227</v>
      </c>
      <c r="K23" s="126"/>
      <c r="M23" s="45"/>
    </row>
    <row r="24" spans="1:13" ht="180">
      <c r="A24" s="181"/>
      <c r="B24" s="183"/>
      <c r="C24" s="127" t="s">
        <v>228</v>
      </c>
      <c r="D24" s="106">
        <v>2.5</v>
      </c>
      <c r="E24" s="120"/>
      <c r="F24" s="106" t="s">
        <v>193</v>
      </c>
      <c r="G24" s="128" t="s">
        <v>194</v>
      </c>
      <c r="H24" s="128" t="s">
        <v>195</v>
      </c>
      <c r="I24" s="127" t="s">
        <v>229</v>
      </c>
      <c r="K24" s="129"/>
      <c r="M24" s="130"/>
    </row>
    <row r="25" spans="1:13" ht="15">
      <c r="A25" s="185" t="s">
        <v>230</v>
      </c>
      <c r="B25" s="185"/>
      <c r="C25" s="185"/>
      <c r="D25" s="185"/>
      <c r="E25" s="185"/>
      <c r="F25" s="185"/>
      <c r="G25" s="185"/>
      <c r="H25" s="185"/>
      <c r="I25" s="185"/>
      <c r="K25" s="142"/>
      <c r="M25" s="142"/>
    </row>
    <row r="26" spans="1:13" ht="360">
      <c r="A26" s="181" t="s">
        <v>231</v>
      </c>
      <c r="B26" s="143" t="s">
        <v>179</v>
      </c>
      <c r="C26" s="140" t="s">
        <v>232</v>
      </c>
      <c r="D26" s="139">
        <v>10</v>
      </c>
      <c r="E26" s="120"/>
      <c r="F26" s="106" t="s">
        <v>186</v>
      </c>
      <c r="G26" s="127" t="s">
        <v>187</v>
      </c>
      <c r="H26" s="128" t="s">
        <v>233</v>
      </c>
      <c r="I26" s="128" t="s">
        <v>234</v>
      </c>
      <c r="K26" s="144"/>
      <c r="M26" s="145"/>
    </row>
    <row r="27" spans="1:13" ht="30">
      <c r="A27" s="181"/>
      <c r="B27" s="183" t="s">
        <v>207</v>
      </c>
      <c r="C27" s="140" t="s">
        <v>235</v>
      </c>
      <c r="D27" s="139">
        <v>2.5</v>
      </c>
      <c r="E27" s="120"/>
      <c r="F27" s="104" t="s">
        <v>193</v>
      </c>
      <c r="G27" s="125" t="s">
        <v>194</v>
      </c>
      <c r="H27" s="125" t="s">
        <v>195</v>
      </c>
      <c r="I27" s="125" t="s">
        <v>236</v>
      </c>
      <c r="K27" s="144"/>
      <c r="M27" s="145"/>
    </row>
    <row r="28" spans="1:13" ht="60">
      <c r="A28" s="181"/>
      <c r="B28" s="183"/>
      <c r="C28" s="131" t="s">
        <v>237</v>
      </c>
      <c r="D28" s="132">
        <v>2.5</v>
      </c>
      <c r="E28" s="120"/>
      <c r="F28" s="132" t="s">
        <v>193</v>
      </c>
      <c r="G28" s="133" t="s">
        <v>194</v>
      </c>
      <c r="H28" s="133" t="s">
        <v>195</v>
      </c>
      <c r="I28" s="133"/>
      <c r="K28" s="134"/>
      <c r="M28" s="135"/>
    </row>
    <row r="29" spans="1:11" ht="15">
      <c r="A29" s="146"/>
      <c r="B29" s="146"/>
      <c r="C29" s="127"/>
      <c r="D29" s="106"/>
      <c r="E29" s="120"/>
      <c r="F29" s="106"/>
      <c r="G29" s="128"/>
      <c r="H29" s="128"/>
      <c r="I29" s="128"/>
      <c r="K29" s="106"/>
    </row>
    <row r="30" spans="9:11" ht="29.25" customHeight="1">
      <c r="I30" s="88" t="s">
        <v>238</v>
      </c>
      <c r="J30" s="21"/>
      <c r="K30" s="62">
        <f>SUM(K26:K28)+SUM(K20:K24)+SUM(K13:K16)+SUM(K5:K9)</f>
        <v>0</v>
      </c>
    </row>
  </sheetData>
  <sheetProtection password="A121" sheet="1" objects="1" scenarios="1"/>
  <mergeCells count="12">
    <mergeCell ref="A20:A24"/>
    <mergeCell ref="B20:B21"/>
    <mergeCell ref="B22:B24"/>
    <mergeCell ref="A25:I25"/>
    <mergeCell ref="A26:A28"/>
    <mergeCell ref="B27:B28"/>
    <mergeCell ref="A1:I1"/>
    <mergeCell ref="A5:A9"/>
    <mergeCell ref="B5:B9"/>
    <mergeCell ref="A13:A16"/>
    <mergeCell ref="B13:B14"/>
    <mergeCell ref="B15:B16"/>
  </mergeCells>
  <printOptions horizontalCentered="1"/>
  <pageMargins left="0.39370078740157477" right="0.39370078740157477" top="0.4334645669291338" bottom="0.7874015748031495" header="0.39370078740157477" footer="0.39370078740157477"/>
  <pageSetup firstPageNumber="1" useFirstPageNumber="1" fitToHeight="3" fitToWidth="1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H27">
      <selection activeCell="K5" sqref="K5"/>
    </sheetView>
  </sheetViews>
  <sheetFormatPr defaultColWidth="9" defaultRowHeight="14.25"/>
  <cols>
    <col min="1" max="1" width="10.69921875" style="0" customWidth="1"/>
    <col min="2" max="2" width="12.5" style="0" customWidth="1"/>
    <col min="3" max="3" width="27" style="0" customWidth="1"/>
    <col min="4" max="4" width="11.5" style="0" customWidth="1"/>
    <col min="5" max="5" width="1.8984375" style="0" customWidth="1"/>
    <col min="6" max="6" width="11.69921875" style="0" customWidth="1"/>
    <col min="7" max="7" width="26.69921875" style="0" customWidth="1"/>
    <col min="8" max="8" width="44.09765625" style="0" customWidth="1"/>
    <col min="9" max="9" width="71.3984375" style="0" customWidth="1"/>
    <col min="10" max="10" width="2.5" style="0" customWidth="1"/>
    <col min="11" max="11" width="12.59765625" style="0" customWidth="1"/>
    <col min="12" max="12" width="2.69921875" style="0" customWidth="1"/>
    <col min="13" max="13" width="53" style="0" customWidth="1"/>
  </cols>
  <sheetData>
    <row r="1" spans="1:9" ht="21">
      <c r="A1" s="180" t="s">
        <v>174</v>
      </c>
      <c r="B1" s="180"/>
      <c r="C1" s="180"/>
      <c r="D1" s="180"/>
      <c r="E1" s="180"/>
      <c r="F1" s="180"/>
      <c r="G1" s="180"/>
      <c r="H1" s="180"/>
      <c r="I1" s="180"/>
    </row>
    <row r="2" spans="1:9" ht="17.25">
      <c r="A2" s="108"/>
      <c r="B2" s="109"/>
      <c r="C2" s="110"/>
      <c r="D2" s="109"/>
      <c r="E2" s="109"/>
      <c r="F2" s="111"/>
      <c r="G2" s="110"/>
      <c r="H2" s="112"/>
      <c r="I2" s="110"/>
    </row>
    <row r="3" spans="1:13" ht="46.5">
      <c r="A3" s="27" t="s">
        <v>25</v>
      </c>
      <c r="B3" s="27" t="s">
        <v>26</v>
      </c>
      <c r="C3" s="113" t="s">
        <v>27</v>
      </c>
      <c r="D3" s="27" t="s">
        <v>29</v>
      </c>
      <c r="E3" s="114"/>
      <c r="F3" s="27" t="s">
        <v>175</v>
      </c>
      <c r="G3" s="27" t="s">
        <v>31</v>
      </c>
      <c r="H3" s="27" t="s">
        <v>176</v>
      </c>
      <c r="I3" s="27" t="s">
        <v>177</v>
      </c>
      <c r="K3" s="27" t="s">
        <v>33</v>
      </c>
      <c r="M3" s="27" t="s">
        <v>34</v>
      </c>
    </row>
    <row r="4" spans="1:13" ht="13.5">
      <c r="A4" s="115"/>
      <c r="B4" s="115"/>
      <c r="C4" s="115"/>
      <c r="D4" s="35">
        <v>34</v>
      </c>
      <c r="E4" s="116"/>
      <c r="F4" s="117"/>
      <c r="G4" s="117"/>
      <c r="H4" s="117"/>
      <c r="I4" s="35"/>
      <c r="K4" s="35"/>
      <c r="M4" s="35"/>
    </row>
    <row r="5" spans="1:13" ht="60">
      <c r="A5" s="181" t="s">
        <v>178</v>
      </c>
      <c r="B5" s="181" t="s">
        <v>179</v>
      </c>
      <c r="C5" s="118" t="s">
        <v>180</v>
      </c>
      <c r="D5" s="119">
        <v>9</v>
      </c>
      <c r="E5" s="120"/>
      <c r="F5" s="121" t="s">
        <v>181</v>
      </c>
      <c r="G5" s="122" t="s">
        <v>182</v>
      </c>
      <c r="H5" s="122" t="s">
        <v>183</v>
      </c>
      <c r="I5" s="122" t="s">
        <v>184</v>
      </c>
      <c r="K5" s="123"/>
      <c r="M5" s="43"/>
    </row>
    <row r="6" spans="1:13" ht="210">
      <c r="A6" s="181"/>
      <c r="B6" s="181"/>
      <c r="C6" s="124" t="s">
        <v>185</v>
      </c>
      <c r="D6" s="104">
        <v>10</v>
      </c>
      <c r="E6" s="120"/>
      <c r="F6" s="104" t="s">
        <v>186</v>
      </c>
      <c r="G6" s="124" t="s">
        <v>187</v>
      </c>
      <c r="H6" s="125" t="s">
        <v>188</v>
      </c>
      <c r="I6" s="124" t="s">
        <v>189</v>
      </c>
      <c r="K6" s="126"/>
      <c r="M6" s="45"/>
    </row>
    <row r="7" spans="1:13" ht="345">
      <c r="A7" s="181"/>
      <c r="B7" s="181"/>
      <c r="C7" s="127" t="s">
        <v>190</v>
      </c>
      <c r="D7" s="106">
        <v>10</v>
      </c>
      <c r="E7" s="120"/>
      <c r="F7" s="106" t="s">
        <v>186</v>
      </c>
      <c r="G7" s="127" t="s">
        <v>187</v>
      </c>
      <c r="H7" s="128" t="s">
        <v>188</v>
      </c>
      <c r="I7" s="127" t="s">
        <v>191</v>
      </c>
      <c r="K7" s="129"/>
      <c r="M7" s="130"/>
    </row>
    <row r="8" spans="1:13" ht="75">
      <c r="A8" s="181"/>
      <c r="B8" s="181"/>
      <c r="C8" s="124" t="s">
        <v>192</v>
      </c>
      <c r="D8" s="104">
        <v>2.5</v>
      </c>
      <c r="E8" s="120"/>
      <c r="F8" s="104" t="s">
        <v>193</v>
      </c>
      <c r="G8" s="124" t="s">
        <v>194</v>
      </c>
      <c r="H8" s="125" t="s">
        <v>195</v>
      </c>
      <c r="I8" s="124" t="s">
        <v>196</v>
      </c>
      <c r="K8" s="126"/>
      <c r="M8" s="45"/>
    </row>
    <row r="9" spans="1:13" ht="75">
      <c r="A9" s="181"/>
      <c r="B9" s="181"/>
      <c r="C9" s="131" t="s">
        <v>197</v>
      </c>
      <c r="D9" s="132">
        <v>2.5</v>
      </c>
      <c r="E9" s="120"/>
      <c r="F9" s="132" t="s">
        <v>193</v>
      </c>
      <c r="G9" s="133" t="s">
        <v>194</v>
      </c>
      <c r="H9" s="133" t="s">
        <v>195</v>
      </c>
      <c r="I9" s="133"/>
      <c r="K9" s="134"/>
      <c r="M9" s="135"/>
    </row>
    <row r="10" spans="1:13" ht="15">
      <c r="A10" s="109"/>
      <c r="B10" s="109"/>
      <c r="C10" s="127"/>
      <c r="D10" s="106"/>
      <c r="E10" s="120"/>
      <c r="F10" s="106"/>
      <c r="G10" s="128"/>
      <c r="H10" s="128"/>
      <c r="I10" s="128"/>
      <c r="K10" s="106"/>
      <c r="M10" s="106"/>
    </row>
    <row r="11" spans="1:13" ht="46.5">
      <c r="A11" s="27" t="s">
        <v>25</v>
      </c>
      <c r="B11" s="27" t="s">
        <v>26</v>
      </c>
      <c r="C11" s="113" t="s">
        <v>27</v>
      </c>
      <c r="D11" s="27" t="s">
        <v>29</v>
      </c>
      <c r="E11" s="114"/>
      <c r="F11" s="27" t="s">
        <v>175</v>
      </c>
      <c r="G11" s="27" t="s">
        <v>31</v>
      </c>
      <c r="H11" s="27" t="s">
        <v>176</v>
      </c>
      <c r="I11" s="27" t="s">
        <v>177</v>
      </c>
      <c r="K11" s="27" t="s">
        <v>33</v>
      </c>
      <c r="M11" s="27" t="s">
        <v>34</v>
      </c>
    </row>
    <row r="12" spans="1:13" ht="13.5">
      <c r="A12" s="136"/>
      <c r="B12" s="136"/>
      <c r="C12" s="136"/>
      <c r="D12" s="137">
        <v>24.5</v>
      </c>
      <c r="E12" s="116"/>
      <c r="F12" s="138"/>
      <c r="G12" s="138"/>
      <c r="H12" s="138"/>
      <c r="I12" s="137"/>
      <c r="K12" s="137"/>
      <c r="M12" s="137"/>
    </row>
    <row r="13" spans="1:13" ht="90">
      <c r="A13" s="181" t="s">
        <v>198</v>
      </c>
      <c r="B13" s="182" t="s">
        <v>179</v>
      </c>
      <c r="C13" s="118" t="s">
        <v>199</v>
      </c>
      <c r="D13" s="119">
        <v>12</v>
      </c>
      <c r="E13" s="120"/>
      <c r="F13" s="121" t="s">
        <v>181</v>
      </c>
      <c r="G13" s="122" t="s">
        <v>200</v>
      </c>
      <c r="H13" s="122" t="s">
        <v>201</v>
      </c>
      <c r="I13" s="122" t="s">
        <v>202</v>
      </c>
      <c r="K13" s="123"/>
      <c r="M13" s="43"/>
    </row>
    <row r="14" spans="1:13" ht="195">
      <c r="A14" s="181"/>
      <c r="B14" s="182"/>
      <c r="C14" s="124" t="s">
        <v>203</v>
      </c>
      <c r="D14" s="104">
        <v>5</v>
      </c>
      <c r="E14" s="120"/>
      <c r="F14" s="104" t="s">
        <v>186</v>
      </c>
      <c r="G14" s="125" t="s">
        <v>204</v>
      </c>
      <c r="H14" s="125" t="s">
        <v>205</v>
      </c>
      <c r="I14" s="124" t="s">
        <v>206</v>
      </c>
      <c r="K14" s="126"/>
      <c r="M14" s="45"/>
    </row>
    <row r="15" spans="1:13" ht="60">
      <c r="A15" s="181"/>
      <c r="B15" s="183" t="s">
        <v>207</v>
      </c>
      <c r="C15" s="124" t="s">
        <v>208</v>
      </c>
      <c r="D15" s="104">
        <v>5</v>
      </c>
      <c r="E15" s="120"/>
      <c r="F15" s="139" t="s">
        <v>181</v>
      </c>
      <c r="G15" s="140" t="s">
        <v>209</v>
      </c>
      <c r="H15" s="141" t="s">
        <v>210</v>
      </c>
      <c r="I15" s="140" t="s">
        <v>211</v>
      </c>
      <c r="K15" s="126"/>
      <c r="M15" s="45"/>
    </row>
    <row r="16" spans="1:13" ht="60">
      <c r="A16" s="181"/>
      <c r="B16" s="183"/>
      <c r="C16" s="131" t="s">
        <v>212</v>
      </c>
      <c r="D16" s="132">
        <v>2.5</v>
      </c>
      <c r="E16" s="120"/>
      <c r="F16" s="132" t="s">
        <v>181</v>
      </c>
      <c r="G16" s="131" t="s">
        <v>213</v>
      </c>
      <c r="H16" s="133" t="s">
        <v>214</v>
      </c>
      <c r="I16" s="131" t="s">
        <v>211</v>
      </c>
      <c r="K16" s="134"/>
      <c r="M16" s="135"/>
    </row>
    <row r="17" spans="1:13" ht="15">
      <c r="A17" s="146"/>
      <c r="B17" s="146"/>
      <c r="C17" s="127"/>
      <c r="D17" s="106"/>
      <c r="E17" s="120"/>
      <c r="F17" s="106"/>
      <c r="G17" s="128"/>
      <c r="H17" s="128"/>
      <c r="I17" s="128"/>
      <c r="K17" s="106"/>
      <c r="M17" s="106"/>
    </row>
    <row r="18" spans="1:13" ht="46.5">
      <c r="A18" s="27" t="s">
        <v>25</v>
      </c>
      <c r="B18" s="27" t="s">
        <v>26</v>
      </c>
      <c r="C18" s="113" t="s">
        <v>27</v>
      </c>
      <c r="D18" s="27" t="s">
        <v>29</v>
      </c>
      <c r="E18" s="114"/>
      <c r="F18" s="27" t="s">
        <v>175</v>
      </c>
      <c r="G18" s="27" t="s">
        <v>31</v>
      </c>
      <c r="H18" s="27" t="s">
        <v>176</v>
      </c>
      <c r="I18" s="27" t="s">
        <v>177</v>
      </c>
      <c r="K18" s="27" t="s">
        <v>33</v>
      </c>
      <c r="M18" s="27" t="s">
        <v>34</v>
      </c>
    </row>
    <row r="19" spans="1:13" ht="13.5">
      <c r="A19" s="115"/>
      <c r="B19" s="115"/>
      <c r="C19" s="115"/>
      <c r="D19" s="35">
        <v>41.5</v>
      </c>
      <c r="E19" s="116"/>
      <c r="F19" s="117"/>
      <c r="G19" s="117"/>
      <c r="H19" s="117"/>
      <c r="I19" s="35"/>
      <c r="K19" s="35"/>
      <c r="M19" s="35"/>
    </row>
    <row r="20" spans="1:13" ht="120">
      <c r="A20" s="181" t="s">
        <v>215</v>
      </c>
      <c r="B20" s="184" t="s">
        <v>179</v>
      </c>
      <c r="C20" s="127" t="s">
        <v>216</v>
      </c>
      <c r="D20" s="106">
        <v>2.5</v>
      </c>
      <c r="E20" s="120"/>
      <c r="F20" s="106" t="s">
        <v>193</v>
      </c>
      <c r="G20" s="128" t="s">
        <v>194</v>
      </c>
      <c r="H20" s="128" t="s">
        <v>195</v>
      </c>
      <c r="I20" s="128" t="s">
        <v>217</v>
      </c>
      <c r="K20" s="129"/>
      <c r="M20" s="130"/>
    </row>
    <row r="21" spans="1:13" ht="135">
      <c r="A21" s="181"/>
      <c r="B21" s="184"/>
      <c r="C21" s="124" t="s">
        <v>218</v>
      </c>
      <c r="D21" s="104">
        <v>2.5</v>
      </c>
      <c r="E21" s="120"/>
      <c r="F21" s="104" t="s">
        <v>186</v>
      </c>
      <c r="G21" s="124" t="s">
        <v>187</v>
      </c>
      <c r="H21" s="125" t="s">
        <v>219</v>
      </c>
      <c r="I21" s="124" t="s">
        <v>220</v>
      </c>
      <c r="K21" s="126"/>
      <c r="M21" s="45"/>
    </row>
    <row r="22" spans="1:13" ht="165">
      <c r="A22" s="181"/>
      <c r="B22" s="183" t="s">
        <v>207</v>
      </c>
      <c r="C22" s="127" t="s">
        <v>221</v>
      </c>
      <c r="D22" s="106">
        <v>5</v>
      </c>
      <c r="E22" s="120"/>
      <c r="F22" s="106" t="s">
        <v>193</v>
      </c>
      <c r="G22" s="128" t="s">
        <v>194</v>
      </c>
      <c r="H22" s="128" t="s">
        <v>222</v>
      </c>
      <c r="I22" s="128" t="s">
        <v>223</v>
      </c>
      <c r="K22" s="129"/>
      <c r="M22" s="130"/>
    </row>
    <row r="23" spans="1:13" ht="45">
      <c r="A23" s="181"/>
      <c r="B23" s="183"/>
      <c r="C23" s="124" t="s">
        <v>224</v>
      </c>
      <c r="D23" s="104">
        <v>14</v>
      </c>
      <c r="E23" s="120"/>
      <c r="F23" s="104" t="s">
        <v>181</v>
      </c>
      <c r="G23" s="124" t="s">
        <v>225</v>
      </c>
      <c r="H23" s="125" t="s">
        <v>226</v>
      </c>
      <c r="I23" s="124" t="s">
        <v>227</v>
      </c>
      <c r="K23" s="126"/>
      <c r="M23" s="45"/>
    </row>
    <row r="24" spans="1:13" ht="180">
      <c r="A24" s="181"/>
      <c r="B24" s="183"/>
      <c r="C24" s="127" t="s">
        <v>228</v>
      </c>
      <c r="D24" s="106">
        <v>2.5</v>
      </c>
      <c r="E24" s="120"/>
      <c r="F24" s="106" t="s">
        <v>193</v>
      </c>
      <c r="G24" s="128" t="s">
        <v>194</v>
      </c>
      <c r="H24" s="128" t="s">
        <v>195</v>
      </c>
      <c r="I24" s="127" t="s">
        <v>229</v>
      </c>
      <c r="K24" s="129"/>
      <c r="M24" s="130"/>
    </row>
    <row r="25" spans="1:13" ht="15">
      <c r="A25" s="185" t="s">
        <v>239</v>
      </c>
      <c r="B25" s="185"/>
      <c r="C25" s="185"/>
      <c r="D25" s="185"/>
      <c r="E25" s="185"/>
      <c r="F25" s="185"/>
      <c r="G25" s="185"/>
      <c r="H25" s="185"/>
      <c r="I25" s="185"/>
      <c r="K25" s="142"/>
      <c r="M25" s="142"/>
    </row>
    <row r="26" spans="1:13" ht="330">
      <c r="A26" s="181" t="s">
        <v>231</v>
      </c>
      <c r="B26" s="186" t="s">
        <v>179</v>
      </c>
      <c r="C26" s="127" t="s">
        <v>240</v>
      </c>
      <c r="D26" s="106">
        <v>10</v>
      </c>
      <c r="E26" s="120"/>
      <c r="F26" s="106" t="s">
        <v>186</v>
      </c>
      <c r="G26" s="127" t="s">
        <v>187</v>
      </c>
      <c r="H26" s="128" t="s">
        <v>241</v>
      </c>
      <c r="I26" s="128" t="s">
        <v>242</v>
      </c>
      <c r="K26" s="129"/>
      <c r="M26" s="145"/>
    </row>
    <row r="27" spans="1:13" ht="60">
      <c r="A27" s="181"/>
      <c r="B27" s="186"/>
      <c r="C27" s="124" t="s">
        <v>243</v>
      </c>
      <c r="D27" s="104">
        <v>2.5</v>
      </c>
      <c r="E27" s="120"/>
      <c r="F27" s="104" t="s">
        <v>186</v>
      </c>
      <c r="G27" s="124" t="s">
        <v>187</v>
      </c>
      <c r="H27" s="125" t="s">
        <v>244</v>
      </c>
      <c r="I27" s="125" t="s">
        <v>245</v>
      </c>
      <c r="K27" s="126"/>
      <c r="M27" s="145"/>
    </row>
    <row r="28" spans="1:13" ht="105">
      <c r="A28" s="181"/>
      <c r="B28" s="186"/>
      <c r="C28" s="131" t="s">
        <v>246</v>
      </c>
      <c r="D28" s="132">
        <v>2.5</v>
      </c>
      <c r="E28" s="120"/>
      <c r="F28" s="132" t="s">
        <v>186</v>
      </c>
      <c r="G28" s="131" t="s">
        <v>187</v>
      </c>
      <c r="H28" s="133" t="s">
        <v>247</v>
      </c>
      <c r="I28" s="133" t="s">
        <v>248</v>
      </c>
      <c r="K28" s="134"/>
      <c r="M28" s="135"/>
    </row>
    <row r="30" spans="9:11" ht="29.25" customHeight="1">
      <c r="I30" s="88" t="s">
        <v>238</v>
      </c>
      <c r="J30" s="21"/>
      <c r="K30" s="62">
        <f>SUM(K26:K28)+SUM(K20:K24)+SUM(K13:K16)+SUM(K5:K9)</f>
        <v>0</v>
      </c>
    </row>
  </sheetData>
  <sheetProtection password="AF41" sheet="1" objects="1" scenarios="1"/>
  <mergeCells count="12">
    <mergeCell ref="A20:A24"/>
    <mergeCell ref="B20:B21"/>
    <mergeCell ref="B22:B24"/>
    <mergeCell ref="A25:I25"/>
    <mergeCell ref="A26:A28"/>
    <mergeCell ref="B26:B28"/>
    <mergeCell ref="A1:I1"/>
    <mergeCell ref="A5:A9"/>
    <mergeCell ref="B5:B9"/>
    <mergeCell ref="A13:A16"/>
    <mergeCell ref="B13:B14"/>
    <mergeCell ref="B15:B16"/>
  </mergeCells>
  <printOptions horizontalCentered="1"/>
  <pageMargins left="0.39370078740157477" right="0.39370078740157477" top="0.4334645669291338" bottom="0.7874015748031495" header="0.39370078740157477" footer="0.39370078740157477"/>
  <pageSetup firstPageNumber="1" useFirstPageNumber="1" fitToHeight="3" fitToWidth="1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0" sqref="D20"/>
    </sheetView>
  </sheetViews>
  <sheetFormatPr defaultColWidth="10.69921875" defaultRowHeight="14.25"/>
  <cols>
    <col min="1" max="1" width="17.19921875" style="15" customWidth="1"/>
    <col min="2" max="2" width="14.3984375" style="15" customWidth="1"/>
    <col min="3" max="5" width="10.69921875" style="15" customWidth="1"/>
    <col min="6" max="6" width="13.3984375" style="15" customWidth="1"/>
    <col min="7" max="16384" width="10.69921875" style="15" customWidth="1"/>
  </cols>
  <sheetData>
    <row r="1" spans="1:6" ht="46.5">
      <c r="A1" s="18" t="s">
        <v>12</v>
      </c>
      <c r="B1" s="18" t="s">
        <v>13</v>
      </c>
      <c r="C1" s="18" t="s">
        <v>14</v>
      </c>
      <c r="D1" s="18" t="s">
        <v>15</v>
      </c>
      <c r="E1" s="18" t="s">
        <v>16</v>
      </c>
      <c r="F1" s="18" t="s">
        <v>17</v>
      </c>
    </row>
    <row r="2" spans="1:6" ht="15">
      <c r="A2" s="147">
        <f>'Dati Iniziali'!A10</f>
        <v>0</v>
      </c>
      <c r="B2" s="148">
        <f>'Dati Iniziali'!B10</f>
        <v>0</v>
      </c>
      <c r="C2" s="148">
        <f>'Dati Iniziali'!C10</f>
        <v>0</v>
      </c>
      <c r="D2" s="148" t="e">
        <f>'Dati Iniziali'!D10</f>
        <v>#DIV/0!</v>
      </c>
      <c r="E2" s="148">
        <f>'Dati Iniziali'!E10</f>
        <v>0</v>
      </c>
      <c r="F2" s="148">
        <f>'Dati Iniziali'!F10</f>
        <v>0</v>
      </c>
    </row>
    <row r="3" spans="1:6" ht="15">
      <c r="A3" s="159"/>
      <c r="B3" s="159"/>
      <c r="C3" s="159"/>
      <c r="D3" s="159"/>
      <c r="E3" s="159"/>
      <c r="F3" s="159"/>
    </row>
    <row r="4" spans="1:6" ht="30.75">
      <c r="A4" s="187" t="str">
        <f>'Dati Iniziali'!A17</f>
        <v>Quantità edificatoria di partenza</v>
      </c>
      <c r="B4" s="187"/>
      <c r="C4" s="3">
        <f>'Dati Iniziali'!C17</f>
        <v>0</v>
      </c>
      <c r="D4" s="159" t="str">
        <f>'Dati Iniziali'!D17</f>
        <v> mq</v>
      </c>
      <c r="E4" s="159" t="str">
        <f>'Dati Iniziali'!E17</f>
        <v>Indice associato</v>
      </c>
      <c r="F4" s="149" t="e">
        <f>'Dati Iniziali'!F17</f>
        <v>#DIV/0!</v>
      </c>
    </row>
    <row r="5" spans="1:6" ht="15">
      <c r="A5" s="159"/>
      <c r="B5" s="159"/>
      <c r="C5" s="3"/>
      <c r="D5" s="159"/>
      <c r="E5" s="159"/>
      <c r="F5" s="159"/>
    </row>
    <row r="6" spans="1:6" ht="15">
      <c r="A6" s="187" t="str">
        <f>'Dati Iniziali'!A19</f>
        <v>Quantità edificatoria di sostenibilità</v>
      </c>
      <c r="B6" s="187"/>
      <c r="C6" s="3">
        <f>'Dati Iniziali'!C19</f>
        <v>0</v>
      </c>
      <c r="D6" s="159" t="str">
        <f>'Dati Iniziali'!D19</f>
        <v> mq</v>
      </c>
      <c r="E6" s="159"/>
      <c r="F6" s="159"/>
    </row>
    <row r="7" spans="1:6" ht="15">
      <c r="A7" s="159"/>
      <c r="B7" s="159"/>
      <c r="C7" s="159"/>
      <c r="D7" s="159"/>
      <c r="E7" s="159"/>
      <c r="F7" s="159"/>
    </row>
    <row r="8" spans="1:6" ht="28.5" customHeight="1">
      <c r="A8" s="190" t="s">
        <v>249</v>
      </c>
      <c r="B8" s="190"/>
      <c r="C8" s="190"/>
      <c r="D8" s="190"/>
      <c r="E8" s="190"/>
      <c r="F8" s="190"/>
    </row>
    <row r="9" spans="1:6" ht="15">
      <c r="A9" s="159"/>
      <c r="B9" s="159"/>
      <c r="C9" s="159"/>
      <c r="D9" s="159"/>
      <c r="E9" s="159"/>
      <c r="F9" s="159"/>
    </row>
    <row r="10" spans="1:6" ht="15">
      <c r="A10" s="187" t="s">
        <v>250</v>
      </c>
      <c r="B10" s="187"/>
      <c r="C10" s="150" t="s">
        <v>251</v>
      </c>
      <c r="D10" s="151">
        <f>Coerenza!N60</f>
        <v>0</v>
      </c>
      <c r="E10" s="187" t="str">
        <f>IF(D10&gt;=42,"superata","non superata")</f>
        <v>non superata</v>
      </c>
      <c r="F10" s="187"/>
    </row>
    <row r="11" spans="1:6" ht="9" customHeight="1">
      <c r="A11" s="159"/>
      <c r="B11" s="159"/>
      <c r="C11" s="150"/>
      <c r="D11" s="159"/>
      <c r="E11" s="159"/>
      <c r="F11" s="159"/>
    </row>
    <row r="12" spans="1:6" ht="15">
      <c r="A12" s="187" t="s">
        <v>252</v>
      </c>
      <c r="B12" s="187"/>
      <c r="C12" s="150" t="s">
        <v>251</v>
      </c>
      <c r="D12" s="151">
        <f>-Sostenibilita_NEG!E20</f>
        <v>0</v>
      </c>
      <c r="E12" s="159"/>
      <c r="F12" s="159"/>
    </row>
    <row r="13" spans="1:6" ht="9" customHeight="1">
      <c r="A13" s="159"/>
      <c r="B13" s="159"/>
      <c r="C13" s="150"/>
      <c r="D13" s="151"/>
      <c r="E13" s="159"/>
      <c r="F13" s="159"/>
    </row>
    <row r="14" spans="1:6" ht="30.75">
      <c r="A14" s="159" t="s">
        <v>162</v>
      </c>
      <c r="B14" s="152"/>
      <c r="C14" s="150"/>
      <c r="D14" s="151"/>
      <c r="E14" s="159"/>
      <c r="F14" s="159"/>
    </row>
    <row r="15" spans="1:6" ht="9" customHeight="1">
      <c r="A15" s="159"/>
      <c r="B15" s="159"/>
      <c r="C15" s="150"/>
      <c r="D15" s="151"/>
      <c r="E15" s="159"/>
      <c r="F15" s="159"/>
    </row>
    <row r="16" spans="1:6" ht="15">
      <c r="A16" s="187" t="s">
        <v>253</v>
      </c>
      <c r="B16" s="187"/>
      <c r="C16" s="150" t="s">
        <v>251</v>
      </c>
      <c r="D16" s="151">
        <f>IF(B14="Residenziale",Sostenibilita_POS_RESIDENZIALE!K30,Sostenibilita_POS_ALTRE_FUNZION!K30)</f>
        <v>0</v>
      </c>
      <c r="E16" s="159"/>
      <c r="F16" s="159"/>
    </row>
    <row r="17" spans="1:6" ht="9" customHeight="1">
      <c r="A17" s="159"/>
      <c r="B17" s="159"/>
      <c r="C17" s="150"/>
      <c r="D17" s="151"/>
      <c r="E17" s="159"/>
      <c r="F17" s="159"/>
    </row>
    <row r="18" spans="1:6" ht="15">
      <c r="A18" s="188" t="s">
        <v>254</v>
      </c>
      <c r="B18" s="188"/>
      <c r="C18" s="150" t="s">
        <v>251</v>
      </c>
      <c r="D18" s="151">
        <f>D16+D12</f>
        <v>0</v>
      </c>
      <c r="E18" s="159"/>
      <c r="F18" s="159"/>
    </row>
    <row r="19" spans="1:6" ht="15">
      <c r="A19" s="159"/>
      <c r="B19" s="159"/>
      <c r="C19" s="159"/>
      <c r="D19" s="151"/>
      <c r="E19" s="159"/>
      <c r="F19" s="159"/>
    </row>
    <row r="20" spans="1:5" s="156" customFormat="1" ht="15">
      <c r="A20" s="153"/>
      <c r="B20" s="189" t="s">
        <v>255</v>
      </c>
      <c r="C20" s="189"/>
      <c r="D20" s="154">
        <f>IF(C4&lt;C6,((D18*(C6-C4))/100)+C4,C6)</f>
        <v>0</v>
      </c>
      <c r="E20" s="155" t="s">
        <v>256</v>
      </c>
    </row>
    <row r="21" s="156" customFormat="1" ht="9" customHeight="1">
      <c r="D21" s="157"/>
    </row>
    <row r="22" spans="1:4" s="156" customFormat="1" ht="15">
      <c r="A22" s="153"/>
      <c r="B22" s="189" t="s">
        <v>257</v>
      </c>
      <c r="C22" s="189"/>
      <c r="D22" s="158" t="e">
        <f>D20/B2</f>
        <v>#DIV/0!</v>
      </c>
    </row>
    <row r="23" ht="15">
      <c r="D23" s="151"/>
    </row>
    <row r="24" ht="15">
      <c r="D24" s="151"/>
    </row>
    <row r="25" ht="15">
      <c r="D25" s="151"/>
    </row>
    <row r="26" ht="15">
      <c r="D26" s="151"/>
    </row>
    <row r="27" ht="15">
      <c r="D27" s="151"/>
    </row>
    <row r="28" ht="15">
      <c r="D28" s="151"/>
    </row>
    <row r="29" ht="15">
      <c r="D29" s="151"/>
    </row>
    <row r="30" ht="15">
      <c r="D30" s="151"/>
    </row>
  </sheetData>
  <sheetProtection password="8D3E" sheet="1" objects="1" scenarios="1"/>
  <mergeCells count="10">
    <mergeCell ref="A16:B16"/>
    <mergeCell ref="A18:B18"/>
    <mergeCell ref="B20:C20"/>
    <mergeCell ref="B22:C22"/>
    <mergeCell ref="A4:B4"/>
    <mergeCell ref="A6:B6"/>
    <mergeCell ref="A8:F8"/>
    <mergeCell ref="A10:B10"/>
    <mergeCell ref="E10:F10"/>
    <mergeCell ref="A12:B12"/>
  </mergeCells>
  <dataValidations count="1">
    <dataValidation type="list" allowBlank="1" sqref="B14">
      <formula1>"Residenziale,Altre funzioni"</formula1>
    </dataValidation>
  </dataValidations>
  <printOptions/>
  <pageMargins left="0" right="0" top="0.3940944881889764" bottom="0.3940944881889764" header="0" footer="0"/>
  <pageSetup orientation="portrait" paperSize="9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 Lugli</dc:creator>
  <cp:keywords/>
  <dc:description/>
  <cp:lastModifiedBy>Annalisa Lugli</cp:lastModifiedBy>
  <cp:lastPrinted>2022-11-11T08:23:42Z</cp:lastPrinted>
  <dcterms:created xsi:type="dcterms:W3CDTF">2009-04-16T11:32:48Z</dcterms:created>
  <dcterms:modified xsi:type="dcterms:W3CDTF">2024-03-08T14:01:16Z</dcterms:modified>
  <cp:category/>
  <cp:version/>
  <cp:contentType/>
  <cp:contentStatus/>
  <cp:revision>194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